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zik\Documents\_MODERNIZACNI_FOND\FIN_Analyzy\PODlimitní\ENERG_ETS\"/>
    </mc:Choice>
  </mc:AlternateContent>
  <workbookProtection workbookPassword="C858" lockStructure="1"/>
  <bookViews>
    <workbookView xWindow="0" yWindow="0" windowWidth="23040" windowHeight="10035" tabRatio="883"/>
  </bookViews>
  <sheets>
    <sheet name="Vstupní údaje" sheetId="1" r:id="rId1"/>
    <sheet name="FinAnalýz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5" i="1"/>
  <c r="B47" i="1" s="1"/>
  <c r="I47" i="2" l="1"/>
  <c r="I46" i="2"/>
  <c r="I45" i="2"/>
  <c r="D53" i="2"/>
  <c r="D51" i="2"/>
  <c r="D52" i="2" s="1"/>
  <c r="D50" i="2"/>
  <c r="F46" i="2"/>
  <c r="F47" i="2"/>
  <c r="F45" i="2"/>
  <c r="F44" i="2"/>
  <c r="D42" i="2"/>
  <c r="F40" i="2"/>
  <c r="D40" i="2"/>
  <c r="D41" i="2"/>
  <c r="F41" i="2"/>
  <c r="F39" i="2"/>
  <c r="F31" i="2"/>
  <c r="F33" i="2" s="1"/>
  <c r="F30" i="2"/>
  <c r="F29" i="2"/>
  <c r="AR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F34" i="2" l="1"/>
  <c r="F35" i="2"/>
  <c r="F36" i="2" s="1"/>
  <c r="F27" i="2"/>
  <c r="H25" i="2"/>
  <c r="O19" i="2"/>
  <c r="F19" i="2"/>
  <c r="B112" i="1"/>
  <c r="F16" i="2"/>
  <c r="AR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F13" i="2"/>
  <c r="AR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F12" i="2"/>
  <c r="F11" i="2"/>
  <c r="AR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F8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B49" i="1"/>
  <c r="B50" i="1" s="1"/>
  <c r="F7" i="2"/>
  <c r="F6" i="2"/>
  <c r="F3" i="2"/>
  <c r="F5" i="2" s="1"/>
  <c r="D49" i="2" l="1"/>
  <c r="B52" i="1" l="1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B53" i="1"/>
  <c r="B91" i="1"/>
  <c r="F24" i="2"/>
  <c r="B73" i="1"/>
  <c r="F18" i="2"/>
  <c r="F17" i="2"/>
  <c r="F10" i="2"/>
  <c r="D43" i="2" l="1"/>
  <c r="F25" i="2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E69" i="1"/>
  <c r="E59" i="1" l="1"/>
  <c r="B11" i="1" l="1"/>
  <c r="G38" i="1" l="1"/>
  <c r="F38" i="1" l="1"/>
  <c r="K41" i="2"/>
  <c r="K40" i="2" s="1"/>
  <c r="K46" i="2" s="1"/>
  <c r="E38" i="1" l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B38" i="1" l="1"/>
  <c r="F39" i="1"/>
  <c r="B39" i="1" s="1"/>
  <c r="H31" i="2" l="1"/>
  <c r="G39" i="1"/>
  <c r="I31" i="2"/>
  <c r="R39" i="1" l="1"/>
  <c r="U39" i="1"/>
  <c r="AF39" i="1"/>
  <c r="AB39" i="1" l="1"/>
  <c r="AI39" i="1"/>
  <c r="L39" i="1"/>
  <c r="W39" i="1"/>
  <c r="AG39" i="1"/>
  <c r="P39" i="1"/>
  <c r="AM39" i="1"/>
  <c r="I39" i="1"/>
  <c r="S39" i="1"/>
  <c r="AK39" i="1"/>
  <c r="X39" i="1"/>
  <c r="H39" i="1"/>
  <c r="Q39" i="1"/>
  <c r="AE39" i="1"/>
  <c r="O39" i="1"/>
  <c r="AC39" i="1"/>
  <c r="AH39" i="1"/>
  <c r="AJ39" i="1"/>
  <c r="T39" i="1"/>
  <c r="AO39" i="1"/>
  <c r="AQ39" i="1"/>
  <c r="AA39" i="1"/>
  <c r="K39" i="1"/>
  <c r="Y39" i="1"/>
  <c r="N39" i="1"/>
  <c r="AP39" i="1"/>
  <c r="AN39" i="1"/>
  <c r="Z39" i="1"/>
  <c r="M39" i="1"/>
  <c r="AD39" i="1"/>
  <c r="J39" i="1"/>
  <c r="AL39" i="1"/>
  <c r="V39" i="1"/>
  <c r="AR41" i="2" l="1"/>
  <c r="AR40" i="2" s="1"/>
  <c r="AR46" i="2" s="1"/>
  <c r="AQ41" i="2"/>
  <c r="AQ40" i="2" s="1"/>
  <c r="AQ46" i="2" s="1"/>
  <c r="AP41" i="2"/>
  <c r="AP40" i="2" s="1"/>
  <c r="AP46" i="2" s="1"/>
  <c r="AO41" i="2"/>
  <c r="AO40" i="2" s="1"/>
  <c r="AO46" i="2" s="1"/>
  <c r="AN41" i="2"/>
  <c r="AN40" i="2" s="1"/>
  <c r="AN46" i="2" s="1"/>
  <c r="AM41" i="2"/>
  <c r="AM40" i="2" s="1"/>
  <c r="AM46" i="2" s="1"/>
  <c r="AL41" i="2"/>
  <c r="AL40" i="2" s="1"/>
  <c r="AL46" i="2" s="1"/>
  <c r="AK41" i="2"/>
  <c r="AK40" i="2" s="1"/>
  <c r="AK46" i="2" s="1"/>
  <c r="AJ41" i="2"/>
  <c r="AJ40" i="2" s="1"/>
  <c r="AJ46" i="2" s="1"/>
  <c r="AI41" i="2"/>
  <c r="AI40" i="2" s="1"/>
  <c r="AI46" i="2" s="1"/>
  <c r="AH41" i="2"/>
  <c r="AH40" i="2" s="1"/>
  <c r="AH46" i="2" s="1"/>
  <c r="AG41" i="2"/>
  <c r="AG40" i="2" s="1"/>
  <c r="AG46" i="2" s="1"/>
  <c r="AF41" i="2"/>
  <c r="AF40" i="2" s="1"/>
  <c r="AF46" i="2" s="1"/>
  <c r="AE41" i="2"/>
  <c r="AE40" i="2" s="1"/>
  <c r="AE46" i="2" s="1"/>
  <c r="AD41" i="2"/>
  <c r="AD40" i="2" s="1"/>
  <c r="AD46" i="2" s="1"/>
  <c r="AC41" i="2"/>
  <c r="AC40" i="2" s="1"/>
  <c r="AC46" i="2" s="1"/>
  <c r="AB41" i="2"/>
  <c r="AB40" i="2" s="1"/>
  <c r="AB46" i="2" s="1"/>
  <c r="AA41" i="2"/>
  <c r="AA40" i="2" s="1"/>
  <c r="AA46" i="2" s="1"/>
  <c r="Z41" i="2"/>
  <c r="Z40" i="2" s="1"/>
  <c r="Z46" i="2" s="1"/>
  <c r="Y41" i="2"/>
  <c r="Y40" i="2" s="1"/>
  <c r="Y46" i="2" s="1"/>
  <c r="X41" i="2"/>
  <c r="X40" i="2" s="1"/>
  <c r="X46" i="2" s="1"/>
  <c r="W41" i="2"/>
  <c r="W40" i="2" s="1"/>
  <c r="W46" i="2" s="1"/>
  <c r="V41" i="2"/>
  <c r="V40" i="2" s="1"/>
  <c r="V46" i="2" s="1"/>
  <c r="U41" i="2"/>
  <c r="U40" i="2" s="1"/>
  <c r="U46" i="2" s="1"/>
  <c r="T41" i="2"/>
  <c r="T40" i="2" s="1"/>
  <c r="T46" i="2" s="1"/>
  <c r="S41" i="2"/>
  <c r="S40" i="2" s="1"/>
  <c r="S46" i="2" s="1"/>
  <c r="R41" i="2"/>
  <c r="R40" i="2" s="1"/>
  <c r="R46" i="2" s="1"/>
  <c r="Q41" i="2"/>
  <c r="Q40" i="2" s="1"/>
  <c r="Q46" i="2" s="1"/>
  <c r="P41" i="2"/>
  <c r="P40" i="2" s="1"/>
  <c r="P46" i="2" s="1"/>
  <c r="O41" i="2"/>
  <c r="O40" i="2" s="1"/>
  <c r="O46" i="2" s="1"/>
  <c r="N41" i="2"/>
  <c r="N40" i="2" s="1"/>
  <c r="N46" i="2" s="1"/>
  <c r="M41" i="2"/>
  <c r="M40" i="2" s="1"/>
  <c r="M46" i="2" s="1"/>
  <c r="L41" i="2"/>
  <c r="L40" i="2" s="1"/>
  <c r="L46" i="2" s="1"/>
  <c r="H41" i="2"/>
  <c r="H40" i="2" s="1"/>
  <c r="H46" i="2" s="1"/>
  <c r="G41" i="2"/>
  <c r="D35" i="2"/>
  <c r="F32" i="2"/>
  <c r="D31" i="2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F37" i="1"/>
  <c r="B29" i="1"/>
  <c r="B28" i="1"/>
  <c r="E12" i="1"/>
  <c r="E13" i="1" s="1"/>
  <c r="G40" i="2" l="1"/>
  <c r="G32" i="2"/>
  <c r="F12" i="1"/>
  <c r="G12" i="1" s="1"/>
  <c r="E14" i="1"/>
  <c r="F1" i="2"/>
  <c r="G37" i="1"/>
  <c r="J41" i="2"/>
  <c r="J40" i="2" s="1"/>
  <c r="J46" i="2" s="1"/>
  <c r="I41" i="2"/>
  <c r="I40" i="2" s="1"/>
  <c r="G46" i="2" l="1"/>
  <c r="F13" i="1"/>
  <c r="G1" i="2"/>
  <c r="H32" i="2"/>
  <c r="H37" i="1"/>
  <c r="F22" i="2"/>
  <c r="F23" i="2"/>
  <c r="F14" i="1"/>
  <c r="H1" i="2"/>
  <c r="G13" i="1"/>
  <c r="H12" i="1"/>
  <c r="I32" i="2" l="1"/>
  <c r="I33" i="2" s="1"/>
  <c r="H13" i="1"/>
  <c r="H14" i="1" s="1"/>
  <c r="G3" i="2"/>
  <c r="I37" i="1"/>
  <c r="G14" i="1"/>
  <c r="I1" i="2"/>
  <c r="I12" i="1"/>
  <c r="G16" i="2" l="1"/>
  <c r="G17" i="2"/>
  <c r="G11" i="2"/>
  <c r="G10" i="2"/>
  <c r="G5" i="2"/>
  <c r="G6" i="2"/>
  <c r="G45" i="2"/>
  <c r="J37" i="1"/>
  <c r="G22" i="2"/>
  <c r="G24" i="2"/>
  <c r="H3" i="2"/>
  <c r="I3" i="2"/>
  <c r="I25" i="2" s="1"/>
  <c r="G23" i="2"/>
  <c r="G18" i="2"/>
  <c r="J32" i="2"/>
  <c r="J1" i="2"/>
  <c r="I13" i="1"/>
  <c r="J12" i="1"/>
  <c r="K32" i="2"/>
  <c r="K37" i="1"/>
  <c r="H30" i="2" l="1"/>
  <c r="H27" i="2"/>
  <c r="I16" i="2"/>
  <c r="I17" i="2"/>
  <c r="H16" i="2"/>
  <c r="H17" i="2"/>
  <c r="H45" i="2"/>
  <c r="H11" i="2"/>
  <c r="H10" i="2"/>
  <c r="H6" i="2"/>
  <c r="H5" i="2"/>
  <c r="I6" i="2"/>
  <c r="I5" i="2"/>
  <c r="I11" i="2"/>
  <c r="I10" i="2"/>
  <c r="G25" i="2"/>
  <c r="H22" i="2"/>
  <c r="F28" i="2"/>
  <c r="H18" i="2"/>
  <c r="I18" i="2"/>
  <c r="I24" i="2"/>
  <c r="I22" i="2"/>
  <c r="I23" i="2"/>
  <c r="H23" i="2"/>
  <c r="H24" i="2"/>
  <c r="G19" i="2"/>
  <c r="L32" i="2"/>
  <c r="L37" i="1"/>
  <c r="K1" i="2"/>
  <c r="J13" i="1"/>
  <c r="J14" i="1" s="1"/>
  <c r="K12" i="1"/>
  <c r="I14" i="1"/>
  <c r="G27" i="2" l="1"/>
  <c r="G39" i="2" s="1"/>
  <c r="H19" i="2"/>
  <c r="H28" i="2" s="1"/>
  <c r="K3" i="2"/>
  <c r="K25" i="2" s="1"/>
  <c r="J3" i="2"/>
  <c r="G30" i="2"/>
  <c r="G44" i="2" s="1"/>
  <c r="G47" i="2" s="1"/>
  <c r="L1" i="2"/>
  <c r="K13" i="1"/>
  <c r="L12" i="1"/>
  <c r="M37" i="1"/>
  <c r="M32" i="2"/>
  <c r="G28" i="2" l="1"/>
  <c r="K16" i="2"/>
  <c r="K17" i="2"/>
  <c r="J17" i="2"/>
  <c r="J16" i="2"/>
  <c r="K11" i="2"/>
  <c r="K10" i="2"/>
  <c r="K5" i="2"/>
  <c r="K6" i="2"/>
  <c r="J6" i="2"/>
  <c r="J5" i="2"/>
  <c r="J11" i="2"/>
  <c r="J10" i="2"/>
  <c r="K45" i="2"/>
  <c r="J45" i="2"/>
  <c r="H44" i="2"/>
  <c r="I19" i="2"/>
  <c r="J18" i="2"/>
  <c r="J23" i="2"/>
  <c r="J24" i="2"/>
  <c r="K23" i="2"/>
  <c r="J22" i="2"/>
  <c r="K18" i="2"/>
  <c r="K22" i="2"/>
  <c r="K24" i="2"/>
  <c r="M1" i="2"/>
  <c r="M12" i="1"/>
  <c r="L13" i="1"/>
  <c r="L14" i="1" s="1"/>
  <c r="K14" i="1"/>
  <c r="N37" i="1"/>
  <c r="N32" i="2"/>
  <c r="I27" i="2" l="1"/>
  <c r="I28" i="2" s="1"/>
  <c r="H39" i="2"/>
  <c r="H47" i="2" s="1"/>
  <c r="I30" i="2"/>
  <c r="I34" i="2" s="1"/>
  <c r="J25" i="2"/>
  <c r="M3" i="2"/>
  <c r="M19" i="2" s="1"/>
  <c r="L3" i="2"/>
  <c r="M13" i="1"/>
  <c r="N12" i="1"/>
  <c r="N1" i="2"/>
  <c r="O32" i="2"/>
  <c r="O37" i="1"/>
  <c r="I39" i="2" l="1"/>
  <c r="I36" i="2"/>
  <c r="I35" i="2"/>
  <c r="L16" i="2"/>
  <c r="L17" i="2"/>
  <c r="M16" i="2"/>
  <c r="M17" i="2"/>
  <c r="M45" i="2"/>
  <c r="M6" i="2"/>
  <c r="M11" i="2"/>
  <c r="M10" i="2"/>
  <c r="M5" i="2"/>
  <c r="L11" i="2"/>
  <c r="L10" i="2"/>
  <c r="L6" i="2"/>
  <c r="L5" i="2"/>
  <c r="L45" i="2"/>
  <c r="J19" i="2"/>
  <c r="L22" i="2"/>
  <c r="I44" i="2"/>
  <c r="M18" i="2"/>
  <c r="L18" i="2"/>
  <c r="M22" i="2"/>
  <c r="M24" i="2"/>
  <c r="L24" i="2"/>
  <c r="M23" i="2"/>
  <c r="L23" i="2"/>
  <c r="K19" i="2"/>
  <c r="J30" i="2"/>
  <c r="J44" i="2" s="1"/>
  <c r="O1" i="2"/>
  <c r="O12" i="1"/>
  <c r="N13" i="1"/>
  <c r="N14" i="1" s="1"/>
  <c r="M14" i="1"/>
  <c r="P32" i="2"/>
  <c r="P37" i="1"/>
  <c r="J27" i="2" l="1"/>
  <c r="J39" i="2" s="1"/>
  <c r="J47" i="2" s="1"/>
  <c r="J28" i="2"/>
  <c r="K27" i="2"/>
  <c r="K28" i="2" s="1"/>
  <c r="L25" i="2"/>
  <c r="M25" i="2"/>
  <c r="O3" i="2"/>
  <c r="N3" i="2"/>
  <c r="P1" i="2"/>
  <c r="P12" i="1"/>
  <c r="O13" i="1"/>
  <c r="O14" i="1" s="1"/>
  <c r="Q32" i="2"/>
  <c r="Q37" i="1"/>
  <c r="O16" i="2" l="1"/>
  <c r="O17" i="2"/>
  <c r="N17" i="2"/>
  <c r="N16" i="2"/>
  <c r="O11" i="2"/>
  <c r="O10" i="2"/>
  <c r="O5" i="2"/>
  <c r="O6" i="2"/>
  <c r="N6" i="2"/>
  <c r="N5" i="2"/>
  <c r="N11" i="2"/>
  <c r="N10" i="2"/>
  <c r="O45" i="2"/>
  <c r="N45" i="2"/>
  <c r="K30" i="2"/>
  <c r="K44" i="2" s="1"/>
  <c r="K39" i="2"/>
  <c r="N24" i="2"/>
  <c r="O22" i="2"/>
  <c r="O23" i="2"/>
  <c r="O24" i="2"/>
  <c r="O18" i="2"/>
  <c r="N18" i="2"/>
  <c r="P3" i="2"/>
  <c r="N22" i="2"/>
  <c r="N23" i="2"/>
  <c r="R32" i="2"/>
  <c r="R37" i="1"/>
  <c r="Q12" i="1"/>
  <c r="P13" i="1"/>
  <c r="P14" i="1" s="1"/>
  <c r="Q1" i="2"/>
  <c r="K47" i="2" l="1"/>
  <c r="P16" i="2"/>
  <c r="P17" i="2"/>
  <c r="P11" i="2"/>
  <c r="P10" i="2"/>
  <c r="P5" i="2"/>
  <c r="P6" i="2"/>
  <c r="P45" i="2"/>
  <c r="L19" i="2"/>
  <c r="P22" i="2"/>
  <c r="L27" i="2"/>
  <c r="L39" i="2" s="1"/>
  <c r="P18" i="2"/>
  <c r="P23" i="2"/>
  <c r="O25" i="2"/>
  <c r="P24" i="2"/>
  <c r="N25" i="2"/>
  <c r="Q3" i="2"/>
  <c r="M27" i="2"/>
  <c r="M39" i="2" s="1"/>
  <c r="R1" i="2"/>
  <c r="Q13" i="1"/>
  <c r="Q14" i="1" s="1"/>
  <c r="R12" i="1"/>
  <c r="S32" i="2"/>
  <c r="S37" i="1"/>
  <c r="Q17" i="2" l="1"/>
  <c r="Q16" i="2"/>
  <c r="Q6" i="2"/>
  <c r="Q11" i="2"/>
  <c r="Q10" i="2"/>
  <c r="Q5" i="2"/>
  <c r="Q45" i="2"/>
  <c r="L30" i="2"/>
  <c r="L44" i="2" s="1"/>
  <c r="L47" i="2" s="1"/>
  <c r="Q18" i="2"/>
  <c r="L28" i="2"/>
  <c r="Q22" i="2"/>
  <c r="P25" i="2"/>
  <c r="Q23" i="2"/>
  <c r="O27" i="2"/>
  <c r="O28" i="2" s="1"/>
  <c r="Q24" i="2"/>
  <c r="R3" i="2"/>
  <c r="M30" i="2"/>
  <c r="M44" i="2" s="1"/>
  <c r="M47" i="2" s="1"/>
  <c r="N19" i="2"/>
  <c r="N27" i="2" s="1"/>
  <c r="N39" i="2" s="1"/>
  <c r="M28" i="2"/>
  <c r="T32" i="2"/>
  <c r="T37" i="1"/>
  <c r="S1" i="2"/>
  <c r="R13" i="1"/>
  <c r="R14" i="1" s="1"/>
  <c r="S12" i="1"/>
  <c r="R17" i="2" l="1"/>
  <c r="R16" i="2"/>
  <c r="R6" i="2"/>
  <c r="R11" i="2"/>
  <c r="R10" i="2"/>
  <c r="R5" i="2"/>
  <c r="R45" i="2"/>
  <c r="Q25" i="2"/>
  <c r="R22" i="2"/>
  <c r="R18" i="2"/>
  <c r="R23" i="2"/>
  <c r="R24" i="2"/>
  <c r="S3" i="2"/>
  <c r="N30" i="2"/>
  <c r="N44" i="2" s="1"/>
  <c r="N47" i="2" s="1"/>
  <c r="N28" i="2"/>
  <c r="O30" i="2"/>
  <c r="O44" i="2" s="1"/>
  <c r="O39" i="2"/>
  <c r="U32" i="2"/>
  <c r="U37" i="1"/>
  <c r="S13" i="1"/>
  <c r="S14" i="1" s="1"/>
  <c r="T1" i="2"/>
  <c r="T12" i="1"/>
  <c r="O47" i="2" l="1"/>
  <c r="S16" i="2"/>
  <c r="S17" i="2"/>
  <c r="S11" i="2"/>
  <c r="S10" i="2"/>
  <c r="S5" i="2"/>
  <c r="S6" i="2"/>
  <c r="S45" i="2"/>
  <c r="S22" i="2"/>
  <c r="P19" i="2"/>
  <c r="S18" i="2"/>
  <c r="S23" i="2"/>
  <c r="R25" i="2"/>
  <c r="S24" i="2"/>
  <c r="T3" i="2"/>
  <c r="Q19" i="2"/>
  <c r="Q27" i="2" s="1"/>
  <c r="Q30" i="2" s="1"/>
  <c r="V32" i="2"/>
  <c r="V37" i="1"/>
  <c r="U1" i="2"/>
  <c r="U12" i="1"/>
  <c r="T13" i="1"/>
  <c r="T14" i="1" s="1"/>
  <c r="T16" i="2" l="1"/>
  <c r="T17" i="2"/>
  <c r="T11" i="2"/>
  <c r="T10" i="2"/>
  <c r="T5" i="2"/>
  <c r="T6" i="2"/>
  <c r="T45" i="2"/>
  <c r="T24" i="2"/>
  <c r="P27" i="2"/>
  <c r="P28" i="2" s="1"/>
  <c r="P30" i="2"/>
  <c r="P44" i="2" s="1"/>
  <c r="T18" i="2"/>
  <c r="T22" i="2"/>
  <c r="S25" i="2"/>
  <c r="T23" i="2"/>
  <c r="U3" i="2"/>
  <c r="Q39" i="2"/>
  <c r="Q28" i="2"/>
  <c r="W32" i="2"/>
  <c r="W37" i="1"/>
  <c r="U13" i="1"/>
  <c r="U14" i="1" s="1"/>
  <c r="V1" i="2"/>
  <c r="V12" i="1"/>
  <c r="Q44" i="2"/>
  <c r="Q47" i="2" l="1"/>
  <c r="U16" i="2"/>
  <c r="U17" i="2"/>
  <c r="U6" i="2"/>
  <c r="U11" i="2"/>
  <c r="U10" i="2"/>
  <c r="U5" i="2"/>
  <c r="U45" i="2"/>
  <c r="P39" i="2"/>
  <c r="P47" i="2" s="1"/>
  <c r="U24" i="2"/>
  <c r="U18" i="2"/>
  <c r="U22" i="2"/>
  <c r="U23" i="2"/>
  <c r="T25" i="2"/>
  <c r="V3" i="2"/>
  <c r="R19" i="2"/>
  <c r="X32" i="2"/>
  <c r="X37" i="1"/>
  <c r="W1" i="2"/>
  <c r="V13" i="1"/>
  <c r="V14" i="1" s="1"/>
  <c r="W12" i="1"/>
  <c r="V17" i="2" l="1"/>
  <c r="V16" i="2"/>
  <c r="V6" i="2"/>
  <c r="V11" i="2"/>
  <c r="V10" i="2"/>
  <c r="V5" i="2"/>
  <c r="V45" i="2"/>
  <c r="R27" i="2"/>
  <c r="R30" i="2" s="1"/>
  <c r="R44" i="2" s="1"/>
  <c r="V22" i="2"/>
  <c r="V18" i="2"/>
  <c r="U25" i="2"/>
  <c r="W3" i="2"/>
  <c r="V23" i="2"/>
  <c r="V24" i="2"/>
  <c r="S19" i="2"/>
  <c r="S27" i="2" s="1"/>
  <c r="S39" i="2" s="1"/>
  <c r="Y32" i="2"/>
  <c r="Y37" i="1"/>
  <c r="X1" i="2"/>
  <c r="W13" i="1"/>
  <c r="W14" i="1" s="1"/>
  <c r="X12" i="1"/>
  <c r="W16" i="2" l="1"/>
  <c r="W17" i="2"/>
  <c r="W45" i="2"/>
  <c r="W11" i="2"/>
  <c r="W10" i="2"/>
  <c r="W5" i="2"/>
  <c r="W6" i="2"/>
  <c r="W18" i="2"/>
  <c r="R39" i="2"/>
  <c r="R47" i="2" s="1"/>
  <c r="W22" i="2"/>
  <c r="R28" i="2"/>
  <c r="T19" i="2"/>
  <c r="T27" i="2" s="1"/>
  <c r="T30" i="2" s="1"/>
  <c r="V25" i="2"/>
  <c r="W24" i="2"/>
  <c r="W23" i="2"/>
  <c r="X3" i="2"/>
  <c r="S28" i="2"/>
  <c r="S30" i="2"/>
  <c r="S44" i="2" s="1"/>
  <c r="S47" i="2" s="1"/>
  <c r="Z32" i="2"/>
  <c r="Z37" i="1"/>
  <c r="Y1" i="2"/>
  <c r="Y12" i="1"/>
  <c r="X13" i="1"/>
  <c r="X14" i="1" s="1"/>
  <c r="X16" i="2" l="1"/>
  <c r="X17" i="2"/>
  <c r="X11" i="2"/>
  <c r="X10" i="2"/>
  <c r="X6" i="2"/>
  <c r="X5" i="2"/>
  <c r="X45" i="2"/>
  <c r="X18" i="2"/>
  <c r="T39" i="2"/>
  <c r="U19" i="2"/>
  <c r="U27" i="2" s="1"/>
  <c r="U39" i="2" s="1"/>
  <c r="T28" i="2"/>
  <c r="X24" i="2"/>
  <c r="X23" i="2"/>
  <c r="W25" i="2"/>
  <c r="Y3" i="2"/>
  <c r="X22" i="2"/>
  <c r="V19" i="2"/>
  <c r="V27" i="2" s="1"/>
  <c r="T44" i="2"/>
  <c r="T47" i="2" s="1"/>
  <c r="X25" i="2"/>
  <c r="AA32" i="2"/>
  <c r="AA37" i="1"/>
  <c r="Z1" i="2"/>
  <c r="Y13" i="1"/>
  <c r="Y14" i="1" s="1"/>
  <c r="Z12" i="1"/>
  <c r="Y16" i="2" l="1"/>
  <c r="Y17" i="2"/>
  <c r="Y45" i="2"/>
  <c r="Y6" i="2"/>
  <c r="Y11" i="2"/>
  <c r="Y10" i="2"/>
  <c r="Y5" i="2"/>
  <c r="Y18" i="2"/>
  <c r="U30" i="2"/>
  <c r="U44" i="2" s="1"/>
  <c r="U47" i="2" s="1"/>
  <c r="U28" i="2"/>
  <c r="Y22" i="2"/>
  <c r="Y23" i="2"/>
  <c r="Y24" i="2"/>
  <c r="Z3" i="2"/>
  <c r="V39" i="2"/>
  <c r="V28" i="2"/>
  <c r="V30" i="2"/>
  <c r="AA1" i="2"/>
  <c r="Z13" i="1"/>
  <c r="Z14" i="1" s="1"/>
  <c r="AA12" i="1"/>
  <c r="Y25" i="2"/>
  <c r="AB32" i="2"/>
  <c r="AB37" i="1"/>
  <c r="Z17" i="2" l="1"/>
  <c r="Z16" i="2"/>
  <c r="Z6" i="2"/>
  <c r="Z5" i="2"/>
  <c r="Z11" i="2"/>
  <c r="Z10" i="2"/>
  <c r="Z45" i="2"/>
  <c r="Z18" i="2"/>
  <c r="Z24" i="2"/>
  <c r="Z23" i="2"/>
  <c r="Z22" i="2"/>
  <c r="AA3" i="2"/>
  <c r="W19" i="2"/>
  <c r="W27" i="2" s="1"/>
  <c r="W39" i="2" s="1"/>
  <c r="Z25" i="2"/>
  <c r="V44" i="2"/>
  <c r="V47" i="2" s="1"/>
  <c r="AB1" i="2"/>
  <c r="AB12" i="1"/>
  <c r="AA13" i="1"/>
  <c r="AA14" i="1" s="1"/>
  <c r="AC32" i="2"/>
  <c r="AC37" i="1"/>
  <c r="AA16" i="2" l="1"/>
  <c r="AA17" i="2"/>
  <c r="AA11" i="2"/>
  <c r="AA10" i="2"/>
  <c r="AA5" i="2"/>
  <c r="AA6" i="2"/>
  <c r="AA45" i="2"/>
  <c r="AA23" i="2"/>
  <c r="AA22" i="2"/>
  <c r="AA18" i="2"/>
  <c r="AA24" i="2"/>
  <c r="AB3" i="2"/>
  <c r="W30" i="2"/>
  <c r="W44" i="2" s="1"/>
  <c r="W47" i="2" s="1"/>
  <c r="W28" i="2"/>
  <c r="Y19" i="2"/>
  <c r="AA25" i="2"/>
  <c r="AC1" i="2"/>
  <c r="AB13" i="1"/>
  <c r="AB14" i="1" s="1"/>
  <c r="AC12" i="1"/>
  <c r="X19" i="2"/>
  <c r="X27" i="2" s="1"/>
  <c r="AD32" i="2"/>
  <c r="AD37" i="1"/>
  <c r="AB16" i="2" l="1"/>
  <c r="AB17" i="2"/>
  <c r="AB11" i="2"/>
  <c r="AB10" i="2"/>
  <c r="AB6" i="2"/>
  <c r="AB5" i="2"/>
  <c r="AB45" i="2"/>
  <c r="AB24" i="2"/>
  <c r="AB18" i="2"/>
  <c r="AB23" i="2"/>
  <c r="AB25" i="2" s="1"/>
  <c r="AB22" i="2"/>
  <c r="AC3" i="2"/>
  <c r="AA19" i="2"/>
  <c r="AA27" i="2" s="1"/>
  <c r="AA30" i="2" s="1"/>
  <c r="AA44" i="2" s="1"/>
  <c r="Z19" i="2"/>
  <c r="Z27" i="2" s="1"/>
  <c r="Y27" i="2"/>
  <c r="X28" i="2"/>
  <c r="X39" i="2"/>
  <c r="X30" i="2"/>
  <c r="AC13" i="1"/>
  <c r="AC14" i="1" s="1"/>
  <c r="AD1" i="2"/>
  <c r="AD12" i="1"/>
  <c r="AE32" i="2"/>
  <c r="AE37" i="1"/>
  <c r="AC17" i="2" l="1"/>
  <c r="AC16" i="2"/>
  <c r="AC6" i="2"/>
  <c r="AC11" i="2"/>
  <c r="AC10" i="2"/>
  <c r="AC5" i="2"/>
  <c r="AC45" i="2"/>
  <c r="AC18" i="2"/>
  <c r="AC24" i="2"/>
  <c r="AD3" i="2"/>
  <c r="AC22" i="2"/>
  <c r="AC23" i="2"/>
  <c r="AC25" i="2" s="1"/>
  <c r="AA28" i="2"/>
  <c r="AA39" i="2"/>
  <c r="AA47" i="2" s="1"/>
  <c r="Z30" i="2"/>
  <c r="Z44" i="2" s="1"/>
  <c r="Z28" i="2"/>
  <c r="Z39" i="2"/>
  <c r="AE1" i="2"/>
  <c r="AE12" i="1"/>
  <c r="AD13" i="1"/>
  <c r="AD14" i="1" s="1"/>
  <c r="AF32" i="2"/>
  <c r="AF37" i="1"/>
  <c r="Y39" i="2"/>
  <c r="Y28" i="2"/>
  <c r="Y30" i="2"/>
  <c r="X44" i="2"/>
  <c r="X47" i="2" s="1"/>
  <c r="Z47" i="2" l="1"/>
  <c r="AD17" i="2"/>
  <c r="AD16" i="2"/>
  <c r="AD45" i="2"/>
  <c r="AD5" i="2"/>
  <c r="AD11" i="2"/>
  <c r="AD10" i="2"/>
  <c r="AD6" i="2"/>
  <c r="AD22" i="2"/>
  <c r="AD25" i="2" s="1"/>
  <c r="AD18" i="2"/>
  <c r="AE3" i="2"/>
  <c r="AD23" i="2"/>
  <c r="AD24" i="2"/>
  <c r="AB19" i="2"/>
  <c r="AB27" i="2" s="1"/>
  <c r="AB39" i="2" s="1"/>
  <c r="AF1" i="2"/>
  <c r="AF12" i="1"/>
  <c r="AE13" i="1"/>
  <c r="AE14" i="1" s="1"/>
  <c r="Y44" i="2"/>
  <c r="Y47" i="2" s="1"/>
  <c r="AG32" i="2"/>
  <c r="AG37" i="1"/>
  <c r="AE16" i="2" l="1"/>
  <c r="AE17" i="2"/>
  <c r="AE45" i="2"/>
  <c r="AE11" i="2"/>
  <c r="AE10" i="2"/>
  <c r="AE5" i="2"/>
  <c r="AE6" i="2"/>
  <c r="AE24" i="2"/>
  <c r="AE23" i="2"/>
  <c r="AE18" i="2"/>
  <c r="AE22" i="2"/>
  <c r="AF3" i="2"/>
  <c r="AD19" i="2"/>
  <c r="AD27" i="2" s="1"/>
  <c r="AD30" i="2" s="1"/>
  <c r="AD44" i="2" s="1"/>
  <c r="AB30" i="2"/>
  <c r="AB44" i="2" s="1"/>
  <c r="AB47" i="2" s="1"/>
  <c r="AB28" i="2"/>
  <c r="AE25" i="2"/>
  <c r="AG12" i="1"/>
  <c r="AF13" i="1"/>
  <c r="AF14" i="1" s="1"/>
  <c r="AG1" i="2"/>
  <c r="AH32" i="2"/>
  <c r="AH37" i="1"/>
  <c r="AF16" i="2" l="1"/>
  <c r="AF17" i="2"/>
  <c r="AF45" i="2"/>
  <c r="AF11" i="2"/>
  <c r="AF10" i="2"/>
  <c r="AF6" i="2"/>
  <c r="AF5" i="2"/>
  <c r="AF24" i="2"/>
  <c r="AF25" i="2" s="1"/>
  <c r="AF18" i="2"/>
  <c r="AF23" i="2"/>
  <c r="AG3" i="2"/>
  <c r="AF22" i="2"/>
  <c r="AC19" i="2"/>
  <c r="AC27" i="2" s="1"/>
  <c r="AC30" i="2" s="1"/>
  <c r="AC44" i="2" s="1"/>
  <c r="AE19" i="2"/>
  <c r="AE27" i="2" s="1"/>
  <c r="AD39" i="2"/>
  <c r="AD47" i="2" s="1"/>
  <c r="AD28" i="2"/>
  <c r="AI32" i="2"/>
  <c r="AI37" i="1"/>
  <c r="AH1" i="2"/>
  <c r="AG13" i="1"/>
  <c r="AG14" i="1" s="1"/>
  <c r="AH12" i="1"/>
  <c r="AG17" i="2" l="1"/>
  <c r="AG16" i="2"/>
  <c r="AG6" i="2"/>
  <c r="AG11" i="2"/>
  <c r="AG10" i="2"/>
  <c r="AG5" i="2"/>
  <c r="AG45" i="2"/>
  <c r="AG18" i="2"/>
  <c r="AG24" i="2"/>
  <c r="AG23" i="2"/>
  <c r="AG22" i="2"/>
  <c r="AH3" i="2"/>
  <c r="AC39" i="2"/>
  <c r="AC47" i="2" s="1"/>
  <c r="AC28" i="2"/>
  <c r="AF19" i="2"/>
  <c r="AF27" i="2" s="1"/>
  <c r="AF30" i="2" s="1"/>
  <c r="AF44" i="2" s="1"/>
  <c r="AG25" i="2"/>
  <c r="AE30" i="2"/>
  <c r="AE44" i="2" s="1"/>
  <c r="AE28" i="2"/>
  <c r="AE39" i="2"/>
  <c r="AI1" i="2"/>
  <c r="AH13" i="1"/>
  <c r="AH14" i="1" s="1"/>
  <c r="AI12" i="1"/>
  <c r="AJ32" i="2"/>
  <c r="AJ37" i="1"/>
  <c r="AE47" i="2" l="1"/>
  <c r="AH17" i="2"/>
  <c r="AH16" i="2"/>
  <c r="AH6" i="2"/>
  <c r="AH11" i="2"/>
  <c r="AH10" i="2"/>
  <c r="AH5" i="2"/>
  <c r="AH45" i="2"/>
  <c r="AH24" i="2"/>
  <c r="AH22" i="2"/>
  <c r="AH25" i="2" s="1"/>
  <c r="AH23" i="2"/>
  <c r="AH18" i="2"/>
  <c r="AI3" i="2"/>
  <c r="AF39" i="2"/>
  <c r="AF47" i="2" s="1"/>
  <c r="AF28" i="2"/>
  <c r="AJ12" i="1"/>
  <c r="AJ1" i="2"/>
  <c r="AI13" i="1"/>
  <c r="AI14" i="1" s="1"/>
  <c r="AK32" i="2"/>
  <c r="AK37" i="1"/>
  <c r="AI16" i="2" l="1"/>
  <c r="AI17" i="2"/>
  <c r="AI11" i="2"/>
  <c r="AI10" i="2"/>
  <c r="AI5" i="2"/>
  <c r="AI6" i="2"/>
  <c r="AI45" i="2"/>
  <c r="AI23" i="2"/>
  <c r="AI25" i="2" s="1"/>
  <c r="AI24" i="2"/>
  <c r="AI22" i="2"/>
  <c r="AI18" i="2"/>
  <c r="AJ3" i="2"/>
  <c r="AG19" i="2"/>
  <c r="AG27" i="2" s="1"/>
  <c r="AG30" i="2" s="1"/>
  <c r="AG44" i="2" s="1"/>
  <c r="AK1" i="2"/>
  <c r="AK12" i="1"/>
  <c r="AJ13" i="1"/>
  <c r="AJ14" i="1" s="1"/>
  <c r="AL32" i="2"/>
  <c r="AL37" i="1"/>
  <c r="AJ16" i="2" l="1"/>
  <c r="AJ17" i="2"/>
  <c r="AJ45" i="2"/>
  <c r="AJ11" i="2"/>
  <c r="AJ10" i="2"/>
  <c r="AJ6" i="2"/>
  <c r="AJ5" i="2"/>
  <c r="AJ22" i="2"/>
  <c r="AJ23" i="2"/>
  <c r="AJ24" i="2"/>
  <c r="AJ25" i="2" s="1"/>
  <c r="AJ18" i="2"/>
  <c r="AK3" i="2"/>
  <c r="AG39" i="2"/>
  <c r="AG47" i="2" s="1"/>
  <c r="AG28" i="2"/>
  <c r="AH19" i="2"/>
  <c r="AH27" i="2" s="1"/>
  <c r="AH28" i="2" s="1"/>
  <c r="AI19" i="2"/>
  <c r="AI27" i="2" s="1"/>
  <c r="AK13" i="1"/>
  <c r="AK14" i="1" s="1"/>
  <c r="AL1" i="2"/>
  <c r="AL12" i="1"/>
  <c r="AM32" i="2"/>
  <c r="AM37" i="1"/>
  <c r="AK17" i="2" l="1"/>
  <c r="AK16" i="2"/>
  <c r="AK6" i="2"/>
  <c r="AK11" i="2"/>
  <c r="AK10" i="2"/>
  <c r="AK5" i="2"/>
  <c r="AK45" i="2"/>
  <c r="AK22" i="2"/>
  <c r="AK24" i="2"/>
  <c r="AK18" i="2"/>
  <c r="AK23" i="2"/>
  <c r="AK25" i="2" s="1"/>
  <c r="AL3" i="2"/>
  <c r="AH39" i="2"/>
  <c r="AH30" i="2"/>
  <c r="AH44" i="2" s="1"/>
  <c r="AI30" i="2"/>
  <c r="AI44" i="2" s="1"/>
  <c r="AI39" i="2"/>
  <c r="AI28" i="2"/>
  <c r="AL13" i="1"/>
  <c r="AL14" i="1" s="1"/>
  <c r="AM12" i="1"/>
  <c r="AM1" i="2"/>
  <c r="AN32" i="2"/>
  <c r="AN37" i="1"/>
  <c r="AH47" i="2" l="1"/>
  <c r="AI47" i="2"/>
  <c r="AL17" i="2"/>
  <c r="AL16" i="2"/>
  <c r="AL11" i="2"/>
  <c r="AL10" i="2"/>
  <c r="AL6" i="2"/>
  <c r="AL5" i="2"/>
  <c r="AL45" i="2"/>
  <c r="AL18" i="2"/>
  <c r="AL22" i="2"/>
  <c r="AL23" i="2"/>
  <c r="AM3" i="2"/>
  <c r="AL24" i="2"/>
  <c r="AJ19" i="2"/>
  <c r="AJ27" i="2" s="1"/>
  <c r="AL25" i="2"/>
  <c r="AO32" i="2"/>
  <c r="AO37" i="1"/>
  <c r="AN1" i="2"/>
  <c r="AM13" i="1"/>
  <c r="AM14" i="1" s="1"/>
  <c r="AN12" i="1"/>
  <c r="AM16" i="2" l="1"/>
  <c r="AM17" i="2"/>
  <c r="AM11" i="2"/>
  <c r="AM10" i="2"/>
  <c r="AM5" i="2"/>
  <c r="AM6" i="2"/>
  <c r="AM45" i="2"/>
  <c r="AM23" i="2"/>
  <c r="AM18" i="2"/>
  <c r="AM24" i="2"/>
  <c r="AM25" i="2" s="1"/>
  <c r="AM22" i="2"/>
  <c r="AN3" i="2"/>
  <c r="AL19" i="2"/>
  <c r="AL27" i="2" s="1"/>
  <c r="AK19" i="2"/>
  <c r="AK27" i="2" s="1"/>
  <c r="AJ30" i="2"/>
  <c r="AJ44" i="2" s="1"/>
  <c r="AJ28" i="2"/>
  <c r="AJ39" i="2"/>
  <c r="AO1" i="2"/>
  <c r="AO12" i="1"/>
  <c r="AN13" i="1"/>
  <c r="AN14" i="1" s="1"/>
  <c r="AP32" i="2"/>
  <c r="AP37" i="1"/>
  <c r="AJ47" i="2" l="1"/>
  <c r="AN16" i="2"/>
  <c r="AN17" i="2"/>
  <c r="AN11" i="2"/>
  <c r="AN10" i="2"/>
  <c r="AN6" i="2"/>
  <c r="AN5" i="2"/>
  <c r="AN45" i="2"/>
  <c r="AN18" i="2"/>
  <c r="AN23" i="2"/>
  <c r="AN24" i="2"/>
  <c r="AN22" i="2"/>
  <c r="AO3" i="2"/>
  <c r="AN25" i="2"/>
  <c r="AK30" i="2"/>
  <c r="AK44" i="2" s="1"/>
  <c r="AK28" i="2"/>
  <c r="AK39" i="2"/>
  <c r="AL30" i="2"/>
  <c r="AL44" i="2" s="1"/>
  <c r="AL47" i="2" s="1"/>
  <c r="AL39" i="2"/>
  <c r="AL28" i="2"/>
  <c r="AQ32" i="2"/>
  <c r="AQ37" i="1"/>
  <c r="AP1" i="2"/>
  <c r="AO13" i="1"/>
  <c r="AO14" i="1" s="1"/>
  <c r="AP12" i="1"/>
  <c r="AK47" i="2" l="1"/>
  <c r="AO17" i="2"/>
  <c r="AO16" i="2"/>
  <c r="AO6" i="2"/>
  <c r="AO5" i="2"/>
  <c r="AO11" i="2"/>
  <c r="AO10" i="2"/>
  <c r="AO45" i="2"/>
  <c r="AN19" i="2"/>
  <c r="AN27" i="2" s="1"/>
  <c r="AR32" i="2"/>
  <c r="AO23" i="2"/>
  <c r="AO22" i="2"/>
  <c r="AO18" i="2"/>
  <c r="AP3" i="2"/>
  <c r="AO24" i="2"/>
  <c r="AM19" i="2"/>
  <c r="AM27" i="2" s="1"/>
  <c r="AO25" i="2"/>
  <c r="AQ1" i="2"/>
  <c r="AP13" i="1"/>
  <c r="AP14" i="1" s="1"/>
  <c r="AQ12" i="1"/>
  <c r="AP17" i="2" l="1"/>
  <c r="AP16" i="2"/>
  <c r="AP6" i="2"/>
  <c r="AP5" i="2"/>
  <c r="AP11" i="2"/>
  <c r="AP10" i="2"/>
  <c r="AP45" i="2"/>
  <c r="AP23" i="2"/>
  <c r="AP22" i="2"/>
  <c r="AQ3" i="2"/>
  <c r="AP24" i="2"/>
  <c r="AP25" i="2" s="1"/>
  <c r="AP18" i="2"/>
  <c r="AM30" i="2"/>
  <c r="AM44" i="2" s="1"/>
  <c r="AM47" i="2" s="1"/>
  <c r="AM28" i="2"/>
  <c r="AM39" i="2"/>
  <c r="AN30" i="2"/>
  <c r="AN44" i="2" s="1"/>
  <c r="AN39" i="2"/>
  <c r="AN28" i="2"/>
  <c r="AQ13" i="1"/>
  <c r="AQ14" i="1" s="1"/>
  <c r="AR1" i="2"/>
  <c r="AN47" i="2" l="1"/>
  <c r="AQ16" i="2"/>
  <c r="AQ17" i="2"/>
  <c r="AQ45" i="2"/>
  <c r="AQ11" i="2"/>
  <c r="AQ10" i="2"/>
  <c r="AQ5" i="2"/>
  <c r="AQ6" i="2"/>
  <c r="AQ22" i="2"/>
  <c r="AQ24" i="2"/>
  <c r="AQ25" i="2" s="1"/>
  <c r="AQ18" i="2"/>
  <c r="AQ23" i="2"/>
  <c r="AR3" i="2"/>
  <c r="AO19" i="2"/>
  <c r="AO27" i="2" s="1"/>
  <c r="AO30" i="2" s="1"/>
  <c r="AO44" i="2" s="1"/>
  <c r="AR16" i="2" l="1"/>
  <c r="AR17" i="2"/>
  <c r="AR45" i="2"/>
  <c r="AR11" i="2"/>
  <c r="AR10" i="2"/>
  <c r="AR6" i="2"/>
  <c r="AR5" i="2"/>
  <c r="AQ19" i="2"/>
  <c r="AQ27" i="2" s="1"/>
  <c r="AR25" i="2"/>
  <c r="D29" i="2"/>
  <c r="AR18" i="2"/>
  <c r="AR22" i="2"/>
  <c r="AR23" i="2"/>
  <c r="AR24" i="2"/>
  <c r="AO39" i="2"/>
  <c r="AO47" i="2" s="1"/>
  <c r="AO28" i="2"/>
  <c r="AP19" i="2"/>
  <c r="AP27" i="2" s="1"/>
  <c r="AR19" i="2" l="1"/>
  <c r="D55" i="2" s="1"/>
  <c r="AQ39" i="2"/>
  <c r="AQ30" i="2"/>
  <c r="AQ44" i="2" s="1"/>
  <c r="AQ47" i="2" s="1"/>
  <c r="AQ28" i="2"/>
  <c r="AP30" i="2"/>
  <c r="AP44" i="2" s="1"/>
  <c r="AP39" i="2"/>
  <c r="AP28" i="2"/>
  <c r="AP47" i="2" l="1"/>
  <c r="AR27" i="2"/>
  <c r="AR28" i="2" s="1"/>
  <c r="D56" i="2"/>
  <c r="AR30" i="2"/>
  <c r="AR44" i="2" s="1"/>
  <c r="AR39" i="2" l="1"/>
  <c r="AR47" i="2" s="1"/>
  <c r="G31" i="2"/>
  <c r="G33" i="2" s="1"/>
  <c r="G34" i="2" s="1"/>
  <c r="D54" i="2" l="1"/>
  <c r="G35" i="2"/>
  <c r="G36" i="2" s="1"/>
  <c r="H33" i="2" l="1"/>
  <c r="H34" i="2" s="1"/>
  <c r="H35" i="2" l="1"/>
  <c r="H36" i="2" s="1"/>
  <c r="J31" i="2"/>
  <c r="J33" i="2" s="1"/>
  <c r="J34" i="2" s="1"/>
  <c r="J35" i="2" l="1"/>
  <c r="J36" i="2" s="1"/>
  <c r="K31" i="2"/>
  <c r="K33" i="2" s="1"/>
  <c r="K34" i="2" s="1"/>
  <c r="L31" i="2" l="1"/>
  <c r="L33" i="2" s="1"/>
  <c r="L34" i="2" s="1"/>
  <c r="K35" i="2"/>
  <c r="K36" i="2" s="1"/>
  <c r="L35" i="2" l="1"/>
  <c r="L36" i="2" s="1"/>
  <c r="N31" i="2"/>
  <c r="N33" i="2" s="1"/>
  <c r="N34" i="2" s="1"/>
  <c r="M31" i="2"/>
  <c r="M33" i="2" s="1"/>
  <c r="M34" i="2" s="1"/>
  <c r="O31" i="2" l="1"/>
  <c r="O33" i="2" s="1"/>
  <c r="O34" i="2" s="1"/>
  <c r="M35" i="2"/>
  <c r="M36" i="2" s="1"/>
  <c r="N35" i="2"/>
  <c r="N36" i="2" s="1"/>
  <c r="O35" i="2" l="1"/>
  <c r="O36" i="2" s="1"/>
  <c r="P31" i="2"/>
  <c r="P33" i="2" s="1"/>
  <c r="P34" i="2" s="1"/>
  <c r="P35" i="2" l="1"/>
  <c r="P36" i="2" s="1"/>
  <c r="Q31" i="2"/>
  <c r="Q33" i="2" s="1"/>
  <c r="Q34" i="2" s="1"/>
  <c r="Q35" i="2" l="1"/>
  <c r="Q36" i="2" s="1"/>
  <c r="R31" i="2"/>
  <c r="R33" i="2" s="1"/>
  <c r="R34" i="2" s="1"/>
  <c r="R35" i="2" l="1"/>
  <c r="R36" i="2" s="1"/>
  <c r="S31" i="2"/>
  <c r="S33" i="2" s="1"/>
  <c r="S34" i="2" s="1"/>
  <c r="T31" i="2" l="1"/>
  <c r="T33" i="2" s="1"/>
  <c r="T34" i="2" s="1"/>
  <c r="S35" i="2"/>
  <c r="S36" i="2" s="1"/>
  <c r="T35" i="2" l="1"/>
  <c r="T36" i="2" s="1"/>
  <c r="U31" i="2"/>
  <c r="U33" i="2" s="1"/>
  <c r="U34" i="2" s="1"/>
  <c r="U35" i="2" l="1"/>
  <c r="U36" i="2" s="1"/>
  <c r="V31" i="2"/>
  <c r="V33" i="2" s="1"/>
  <c r="V34" i="2" s="1"/>
  <c r="V35" i="2" l="1"/>
  <c r="V36" i="2" s="1"/>
  <c r="W31" i="2"/>
  <c r="W33" i="2" s="1"/>
  <c r="W34" i="2" s="1"/>
  <c r="X31" i="2" l="1"/>
  <c r="X33" i="2" s="1"/>
  <c r="X34" i="2" s="1"/>
  <c r="W35" i="2"/>
  <c r="W36" i="2" s="1"/>
  <c r="X35" i="2" l="1"/>
  <c r="X36" i="2" s="1"/>
  <c r="Y31" i="2"/>
  <c r="Y33" i="2" s="1"/>
  <c r="Y34" i="2" s="1"/>
  <c r="Y35" i="2" l="1"/>
  <c r="Y36" i="2" s="1"/>
  <c r="Z31" i="2"/>
  <c r="Z33" i="2" s="1"/>
  <c r="Z34" i="2" s="1"/>
  <c r="Z35" i="2" l="1"/>
  <c r="Z36" i="2" s="1"/>
  <c r="AA31" i="2"/>
  <c r="AA33" i="2" s="1"/>
  <c r="AA34" i="2" s="1"/>
  <c r="AA35" i="2" l="1"/>
  <c r="AA36" i="2" s="1"/>
  <c r="AB31" i="2"/>
  <c r="AB33" i="2" s="1"/>
  <c r="AB34" i="2" s="1"/>
  <c r="AC31" i="2" l="1"/>
  <c r="AC33" i="2" s="1"/>
  <c r="AC34" i="2" s="1"/>
  <c r="AB35" i="2"/>
  <c r="AB36" i="2" s="1"/>
  <c r="AC35" i="2" l="1"/>
  <c r="AC36" i="2" s="1"/>
  <c r="AD31" i="2"/>
  <c r="AD33" i="2" s="1"/>
  <c r="AD34" i="2" s="1"/>
  <c r="AD35" i="2" l="1"/>
  <c r="AD36" i="2" s="1"/>
  <c r="AE31" i="2"/>
  <c r="AE33" i="2" s="1"/>
  <c r="AE34" i="2" s="1"/>
  <c r="AF31" i="2" l="1"/>
  <c r="AF33" i="2" s="1"/>
  <c r="AF34" i="2" s="1"/>
  <c r="AE35" i="2"/>
  <c r="AE36" i="2" s="1"/>
  <c r="AF35" i="2" l="1"/>
  <c r="AF36" i="2" s="1"/>
  <c r="AG31" i="2"/>
  <c r="AG33" i="2" s="1"/>
  <c r="AG34" i="2" s="1"/>
  <c r="AH31" i="2" l="1"/>
  <c r="AH33" i="2" s="1"/>
  <c r="AH34" i="2" s="1"/>
  <c r="AG35" i="2"/>
  <c r="AG36" i="2" s="1"/>
  <c r="AH35" i="2" l="1"/>
  <c r="AH36" i="2" s="1"/>
  <c r="AI31" i="2"/>
  <c r="AI33" i="2" s="1"/>
  <c r="AI34" i="2" s="1"/>
  <c r="AI35" i="2" l="1"/>
  <c r="AI36" i="2" s="1"/>
  <c r="AJ31" i="2"/>
  <c r="AJ33" i="2" s="1"/>
  <c r="AJ34" i="2" s="1"/>
  <c r="AJ35" i="2" l="1"/>
  <c r="AJ36" i="2" s="1"/>
  <c r="AK31" i="2"/>
  <c r="AK33" i="2" s="1"/>
  <c r="AK34" i="2" s="1"/>
  <c r="AL31" i="2" l="1"/>
  <c r="AL33" i="2" s="1"/>
  <c r="AL34" i="2" s="1"/>
  <c r="AK35" i="2"/>
  <c r="AK36" i="2" s="1"/>
  <c r="AL35" i="2" l="1"/>
  <c r="AL36" i="2" s="1"/>
  <c r="AM31" i="2"/>
  <c r="AM33" i="2" s="1"/>
  <c r="AM34" i="2" s="1"/>
  <c r="AN31" i="2" l="1"/>
  <c r="AN33" i="2" s="1"/>
  <c r="AN34" i="2" s="1"/>
  <c r="AM35" i="2"/>
  <c r="AM36" i="2" s="1"/>
  <c r="AO31" i="2" l="1"/>
  <c r="AO33" i="2" s="1"/>
  <c r="AO34" i="2" s="1"/>
  <c r="AN35" i="2"/>
  <c r="AN36" i="2" s="1"/>
  <c r="AO35" i="2" l="1"/>
  <c r="AO36" i="2" s="1"/>
  <c r="AP31" i="2"/>
  <c r="AP33" i="2" s="1"/>
  <c r="AP34" i="2" s="1"/>
  <c r="AQ31" i="2" l="1"/>
  <c r="AQ33" i="2" s="1"/>
  <c r="AQ34" i="2" s="1"/>
  <c r="AP35" i="2"/>
  <c r="AP36" i="2" s="1"/>
  <c r="AQ35" i="2" l="1"/>
  <c r="AQ36" i="2" s="1"/>
  <c r="AR31" i="2"/>
  <c r="AR33" i="2" s="1"/>
  <c r="AR34" i="2" s="1"/>
  <c r="AR35" i="2" l="1"/>
  <c r="AR36" i="2" s="1"/>
</calcChain>
</file>

<file path=xl/comments1.xml><?xml version="1.0" encoding="utf-8"?>
<comments xmlns="http://schemas.openxmlformats.org/spreadsheetml/2006/main">
  <authors>
    <author>Muzik Oldrich</author>
    <author>Staňková Veronika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tak, aby roční výroba tepla v buňce B28 odpovídala hodnotě v Energetickém posudku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tak, aby roční výroba elektřiny v buňce B29 odpovídala hodnotě v Energetickém posudku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7" authorId="1" shapeId="0">
      <text>
        <r>
          <rPr>
            <b/>
            <sz val="9"/>
            <color indexed="81"/>
            <rFont val="Tahoma"/>
            <family val="2"/>
            <charset val="238"/>
          </rPr>
          <t>Vyplnit jen pokud je uvažován bankovní úvěr.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9" authorId="1" shapeId="0">
      <text>
        <r>
          <rPr>
            <sz val="9"/>
            <color indexed="81"/>
            <rFont val="Tahoma"/>
            <family val="2"/>
            <charset val="238"/>
          </rPr>
          <t xml:space="preserve">Návrh je automatický výpočet splácení po odpisovou dobu pravidelnými splátkami. (Vzorec: 
pokud je již splaceno -&gt;0;
pokud zbývá doplatit méně než vloni -&gt; zbytek,
jinak -&gt; obvyklá splátka). E34 by měla zůstat prázdná pro správné fungování.
</t>
        </r>
        <r>
          <rPr>
            <b/>
            <sz val="9"/>
            <color indexed="81"/>
            <rFont val="Tahoma"/>
            <family val="2"/>
            <charset val="238"/>
          </rPr>
          <t>Lze individuálně přepsat dle potřeby.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musí odpovídat celkovým způsobilým výdajům projektu uvedeným v žádosti v systému AIS.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2" authorId="1" shapeId="0">
      <text>
        <r>
          <rPr>
            <b/>
            <sz val="9"/>
            <color indexed="81"/>
            <rFont val="Tahoma"/>
            <family val="2"/>
            <charset val="238"/>
          </rPr>
          <t>Vyplňovat před zahájením provozu.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5" authorId="1" shapeId="0">
      <text>
        <r>
          <rPr>
            <b/>
            <sz val="9"/>
            <color indexed="81"/>
            <rFont val="Tahoma"/>
            <family val="2"/>
            <charset val="238"/>
          </rPr>
          <t>Uveďte pouze provozní náklady, které souvisí s projektem.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3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sharedStrings.xml><?xml version="1.0" encoding="utf-8"?>
<sst xmlns="http://schemas.openxmlformats.org/spreadsheetml/2006/main" count="208" uniqueCount="164">
  <si>
    <t>VZOREC</t>
  </si>
  <si>
    <t>model předpokldá jen jednorázový CapEx (= na výstavbu projektu) -&gt; náklady projektu bez dotace, zatím vč. navýšení o bezpečnostních 30%</t>
  </si>
  <si>
    <t>Dodávka tepla v roce 2027 (GJ/rok)</t>
  </si>
  <si>
    <t>1600 TJ</t>
  </si>
  <si>
    <t>Operation Year / Rok provozu</t>
  </si>
  <si>
    <t>GWh</t>
  </si>
  <si>
    <t>CZKm</t>
  </si>
  <si>
    <t>CO2 / CO2 (-)</t>
  </si>
  <si>
    <t>EBITDA / Zisk před započtením úroků, daní a odpisů</t>
  </si>
  <si>
    <t>EBITDA margin / EBIDTA marže</t>
  </si>
  <si>
    <t>%</t>
  </si>
  <si>
    <t>Depreciation / Odpisy (-)</t>
  </si>
  <si>
    <t>EBIT / Zisk před zdaněním a úroky</t>
  </si>
  <si>
    <t>Loan / Zůstatek úvěru na konci období (+)</t>
  </si>
  <si>
    <t>Interest Rate / Úroková míra</t>
  </si>
  <si>
    <t>Interest / Úrok (-)</t>
  </si>
  <si>
    <t>EBT / Zisk před zdaněním</t>
  </si>
  <si>
    <t>Income tax / Daň z příjmů (-)</t>
  </si>
  <si>
    <t>Net profit / Čistý zisk</t>
  </si>
  <si>
    <t>Cash flow / Peněžní tok</t>
  </si>
  <si>
    <t>CapEx net of subsidy / Čisté kapitálové výdaje s podporou (-)</t>
  </si>
  <si>
    <t>CapEx / Kapitálové výdaje bez dotace (-)</t>
  </si>
  <si>
    <t>Investment subsidy (share of eligible costs) / Investiční podpora (část způsobilých nákladů) (+)</t>
  </si>
  <si>
    <t>Depreciation period / Doba odpisu</t>
  </si>
  <si>
    <t>years</t>
  </si>
  <si>
    <t>Income tax adj. / Daň z příjmů upravená (-)</t>
  </si>
  <si>
    <t>WACC / Průměrné náklady kapitálu</t>
  </si>
  <si>
    <t>FRR / Vnitřní výnosová míra</t>
  </si>
  <si>
    <t>NPV / Čistá současná hodnota</t>
  </si>
  <si>
    <t>EURm</t>
  </si>
  <si>
    <t>CF Lifetime Sum / Peněžní toky za celé období životnosti</t>
  </si>
  <si>
    <t>Revenues - Avg over Lifetime / Výnosy - průměr po celou životnost</t>
  </si>
  <si>
    <t>OBECNÉ PŘEDPOKLADY/GENERAL ASSUMPTIONS</t>
  </si>
  <si>
    <t>Rok zahájení pro vyhodnocení projektu  [rok]/Start year for project evaluation (year)</t>
  </si>
  <si>
    <t>Doba vyhodnocení projektu [rok]/Project evaluation period (year)</t>
  </si>
  <si>
    <t>Rok zahájení provozu/Year of start of operation</t>
  </si>
  <si>
    <t>Rok ukončení hodnocení projektu  [rok]/Year of completion of project evaluation (year)</t>
  </si>
  <si>
    <t>Časová osa/Timeline</t>
  </si>
  <si>
    <t>Byl zahájen provoz (1=ano/0=ne)/Operation started (1=yes/0=no)</t>
  </si>
  <si>
    <t>Rok provozu (v průběhu hodnocení) [rok]/Year of operation (during evaluation) (year)</t>
  </si>
  <si>
    <t>Inflace v letech provozu [%]/Inflation in years of operation (%)</t>
  </si>
  <si>
    <r>
      <t>Směnný kurz [CZK/€]/Exchange rate (CZK/</t>
    </r>
    <r>
      <rPr>
        <sz val="11"/>
        <color theme="1"/>
        <rFont val="Calibri"/>
        <family val="2"/>
        <charset val="238"/>
      </rPr>
      <t>€</t>
    </r>
    <r>
      <rPr>
        <sz val="9.35"/>
        <color theme="1"/>
        <rFont val="Calibri"/>
        <family val="2"/>
        <charset val="238"/>
      </rPr>
      <t>)</t>
    </r>
  </si>
  <si>
    <t>Daň z příjmů/Income tax</t>
  </si>
  <si>
    <t>NÁZEV PROJEKTU/NAME OF THE PROJECT:</t>
  </si>
  <si>
    <t>TECHNICKÉ PARAMETRY ZDROJE/TECHNICAL PARAMETERS OF THE SOURCE</t>
  </si>
  <si>
    <t>Tepelný výkon zdroje 1 [MW]/Thermal output of source (MW)</t>
  </si>
  <si>
    <t>Zatížení/hodinová výroba tepla zdroje 1 [hod/rok]/(Load/hourly heat production of a source 1 (h/year)</t>
  </si>
  <si>
    <t>Elektrický výkon zdroje 1 [MW]/Electric power output of the sourcfe 1 (MW)</t>
  </si>
  <si>
    <t>Zatížení/hodinová výroba elektřiny zdroje 1 [hod/rok]/Load/hourly electricity production of sourc 1 (h/year)</t>
  </si>
  <si>
    <t>Tepelný výkon zdroje 2 [MW]/Thermal output of source 2 (MW)</t>
  </si>
  <si>
    <t>Zatížení/hodinová výroba tepla zdroje 2 [hod/rok]/Load/hourly heat production of source 2 (h/year)</t>
  </si>
  <si>
    <t>Elektrický výkon zdroje 2 [MW]/Electric output of source 2 (MW)</t>
  </si>
  <si>
    <t>Zatížení/hodinová výroba elektřiny zdroje 2 [hod/rok]/Load/hourly electricity production of source 2 (h/year)</t>
  </si>
  <si>
    <t>Roční výroba tepla celkem [GWh]/Total annual heat production (GWh)</t>
  </si>
  <si>
    <t>Roční výroba elektřiny celkem [GWh]/Total annual electricity production (GWh)</t>
  </si>
  <si>
    <t>FINANCOVÁNÍ/FUNDING</t>
  </si>
  <si>
    <t>Požadovaná návratnost žadatele, WACC [%]/Applicant's required return, WACC (%)</t>
  </si>
  <si>
    <t>Poměr financování úvěrem [%]/Loan financing ratio (%)</t>
  </si>
  <si>
    <t>Úroková míra na úvěr [%]/Interest rate on loan (%)</t>
  </si>
  <si>
    <t>Čerpání úvěru [CZK] (+)/Loan drawdown (CZK) (+)</t>
  </si>
  <si>
    <t>Splátky úvěru [CZK] (+)/Loan repayments (CZK) (+)</t>
  </si>
  <si>
    <t>INVESTIČNÍ VÝDAJE/CAPITAL EXPENDITURE</t>
  </si>
  <si>
    <t>Odpisová doba [rok]/Amortization period (year)</t>
  </si>
  <si>
    <t>PROVOZNÍ NÁKLADY/OPERATING COSTS</t>
  </si>
  <si>
    <t>Náklad paliva 1 v letech [CZK] (+)/Fuel Cost 1 in years (MWh/year</t>
  </si>
  <si>
    <r>
      <t>Spotřeba paliva 1 v letech [MWh/rok</t>
    </r>
    <r>
      <rPr>
        <sz val="11"/>
        <rFont val="Calibri"/>
        <family val="2"/>
        <charset val="238"/>
        <scheme val="minor"/>
      </rPr>
      <t xml:space="preserve"> výhřevnosti</t>
    </r>
    <r>
      <rPr>
        <sz val="11"/>
        <color theme="1"/>
        <rFont val="Calibri"/>
        <family val="2"/>
        <charset val="238"/>
        <scheme val="minor"/>
      </rPr>
      <t>]/Fuel consumption 1 in years (MWh/year calorific value)</t>
    </r>
  </si>
  <si>
    <t>Průměrné jednotkové náklady paliva 1 v letech [CZK/MWh]/Average unit cost of fuel 1 in years (CZK/MWh)</t>
  </si>
  <si>
    <t>Spotřeba paliva 2 v letech [MWh/rok výhřevnosti]/Fuel 2 consumption in years (MWh/year of calorific value)</t>
  </si>
  <si>
    <t>Průměrné jednotkové náklady paliva 2 v letech [CZK/MWh]/Average unit costs of fuel 2 in year (CZK/MWh)</t>
  </si>
  <si>
    <t>Náklad paliva 2 v letech [CZK] (+)/Fuel costs 2 in years (CZK) (+)</t>
  </si>
  <si>
    <t>Náklad paliva 3 v letech [CZK] (+)/Fuel costs 3 in years (CZK) (+)</t>
  </si>
  <si>
    <t>Spotřeba paliva 3 v letech [MWh/rok výhřevnosti]/Fuel consumption 3 in years (MWh/year calorific value)</t>
  </si>
  <si>
    <t>Průměrné jednotkové náklady paliva 3 v letech [CZK/MWh]/Average unit cost of fuel 3 in years (CZK/MWh)</t>
  </si>
  <si>
    <t>Ostatní náklad paliva v letech [CZK] (+)/Other fuel costs in year (CZK) (+)</t>
  </si>
  <si>
    <t>Cena emisní povolenky v letech [CZK/tCO2]/Emission allowance price in year (CZK/tCO2)</t>
  </si>
  <si>
    <t>Ostatní provozní náklady/Other operating costs:</t>
  </si>
  <si>
    <t>Ostatní provozní náklady 1 [CZK/rok] (+)/Other operating costs 1 (CZK/year) (+)</t>
  </si>
  <si>
    <t>Ostatní provozní náklady 2 [CZK/rok] (+)/Other operating costs 2 (CZK/year) (+)</t>
  </si>
  <si>
    <t>Ostatní provozní náklady 3 [CZK/rok] (+)/Other operating costs 3 (CZK/year) (+)</t>
  </si>
  <si>
    <t>Ostatní provozní náklady 4 [CZK/rok] (+)/Other operating costs 4 (CZK/year) (+)</t>
  </si>
  <si>
    <t>Ostatní provozní náklady 5 [CZK/rok] (+)/Other operating costs 5 (CZK/year) (+)</t>
  </si>
  <si>
    <t>Ostatní provozní náklady 6 [CZK/rok] (+)/Other operating costs 6 (CZK/year) (+)</t>
  </si>
  <si>
    <t>Ostatní provozní náklady 7 [CZK/rok] (+)/Other operating costs 7 (CZK/year) (+)</t>
  </si>
  <si>
    <t>Ostatní provozní náklady 8 [CZK/rok] (+)/Other operating costs 8 (CZK/year) (+)</t>
  </si>
  <si>
    <t>Ostatní provozní náklady 9 [CZK/rok] (+)/Other operating costs 9 (CZK/year) (+)</t>
  </si>
  <si>
    <t>Ostatní provozní náklady 10 [CZK/rok] (+)/Other operating costs 10 (CZK/year) (+)</t>
  </si>
  <si>
    <t>Ostatní provozní náklady 11 [CZK/rok] (+)/Other operating costs 11 (CZK/year) (+)</t>
  </si>
  <si>
    <t>Ostatní provozní náklady 12 [CZK/rok] (+)/Other operating costs 12 (CZK/year) (+)</t>
  </si>
  <si>
    <t>Ostatní provozní náklady (vč. náklady na opravy a údržbu) [CZK/rok] (+)/Other operating costs (incl. repair and maintenanc costs) (CZK/year) (+)</t>
  </si>
  <si>
    <t>CENY ENERGETICKÝCH VÝSTUPŮ / VÝNOSY/ ENERGY OUTPUT PRICES / REVENUES</t>
  </si>
  <si>
    <t>Prodejní cena silové elektřiny [CZK/MWh]/Selling price of power electricity [CZK/MWh]</t>
  </si>
  <si>
    <t>Ostatní tržby/Other sales:</t>
  </si>
  <si>
    <t>Ostatní tržby 1 [CZK/rok] (+)/Other sales 1 (CZK/year) (+)</t>
  </si>
  <si>
    <t>Ostatní tržby [CZK/rok] (+)/Other sales [CZK/year] (+)</t>
  </si>
  <si>
    <t>Ostatní tržby 2 [CZK/rok] (+)/Other sales 2 (CZK/year) (+)</t>
  </si>
  <si>
    <t>Ostatní tržby 3 [CZK/rok] (+)/Other sales 3 (CZK/year) (+)</t>
  </si>
  <si>
    <t>Ostatní tržby 4 [CZK/rok] (+)/Other sales 4 (CZK/year) (+)</t>
  </si>
  <si>
    <t>Ostatní tržby 5 [CZK/rok] (+)/Other sales 5 (CZK/year) (+)</t>
  </si>
  <si>
    <t>Ostatní tržby 6 [CZK/rok] (+)/Other sales 6 (CZK/year) (+)</t>
  </si>
  <si>
    <t>Ostatní tržby 7 [CZK/rok] (+)/Other sales 7 (CZK/year) (+)</t>
  </si>
  <si>
    <t>Ostatní tržby 8 [CZK/rok] (+)/Other sales 8 (CZK/year) (+)</t>
  </si>
  <si>
    <t>Ostatní tržby 9 [CZK/rok] (+)/Other sales 9 (CZK/year) (+)</t>
  </si>
  <si>
    <t>Ostatní tržby 10 [CZK/rok] (+)/Other sales 10 (CZK/year) (+)</t>
  </si>
  <si>
    <t>Ostatní tržby 11 [CZK/rok] (+)/Other sales 11 (CZK/year) (+)</t>
  </si>
  <si>
    <t>Ostatní tržby 12 [CZK/rok] (+)/Other sales 12 (CZK/year) (+)</t>
  </si>
  <si>
    <t>Specifikujte typ palivového nákl./Specify fuel type costs:</t>
  </si>
  <si>
    <t>Emisní faktor/emission factor:</t>
  </si>
  <si>
    <t>Specifikujte typ nákladu/Specify cost type:</t>
  </si>
  <si>
    <t>Specifikujte typ tržby/Specify sales type:</t>
  </si>
  <si>
    <t>Legenda/Explanatory notes:</t>
  </si>
  <si>
    <t>min. 15 let/15 years minimum</t>
  </si>
  <si>
    <t>FinAnalýza/Fin analysis</t>
  </si>
  <si>
    <t>rok/year</t>
  </si>
  <si>
    <t>Náklady na emisní povolenky v letech [CZK/rok] (+)/Cost of emission allowance in years (CZK/year) (+)</t>
  </si>
  <si>
    <t>Investment scenario</t>
  </si>
  <si>
    <t>Operational Cash flow to Firm / Provozní peněžní tok do firmy</t>
  </si>
  <si>
    <t>Investment Cash flow to Firm / Investiční peněžní tok do firmy</t>
  </si>
  <si>
    <r>
      <rPr>
        <b/>
        <sz val="18"/>
        <color rgb="FF0070C0"/>
        <rFont val="Calibri"/>
        <family val="2"/>
        <charset val="238"/>
        <scheme val="minor"/>
      </rPr>
      <t>FINANČNÍ ANALÝZA PROJEKTU / FINANCIAL ANALYSIS OF THE PROJECT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rgb="FF0070C0"/>
        <rFont val="Calibri"/>
        <family val="2"/>
        <charset val="238"/>
        <scheme val="minor"/>
      </rPr>
      <t>pro projekty předkládané do programu ENERG ETS financovaného z Modernizačního fondu
for projects submitted to the ENERG ETS programme granted by the Modernisation Fund</t>
    </r>
  </si>
  <si>
    <t xml:space="preserve">vstupní údaje: vyplní žadatel / input data: to be filled in by the applicant	</t>
  </si>
  <si>
    <t>žadatel zkontroluje / to be checked by the applicant</t>
  </si>
  <si>
    <t xml:space="preserve">automatický výpočet / automatic calculation		</t>
  </si>
  <si>
    <t xml:space="preserve">nevyplňovat - začerňuje se automaticky / not to be filled in - automatically blacked out		</t>
  </si>
  <si>
    <t>uveďte pouze zdroje, jejichž modernizace je předmětem projektu / indicate energy sources that are subjects of the project only</t>
  </si>
  <si>
    <t>Roční prodej tepla celkem [GWh]/Total annual heat sales (GWh)</t>
  </si>
  <si>
    <t>Roční prodej elektřiny celkem [GWh]/Total annual electricity sales (GWh)</t>
  </si>
  <si>
    <t>Energetické vstupy do výroby/Energy inputs to production:</t>
  </si>
  <si>
    <t>Náklady na dodané teplo z externího zdroje [CZK]/Cost of delivered heat from external source [CZK]</t>
  </si>
  <si>
    <t>Průměrné jednotkové náklady na dodané teplo [CZK/MWh]/Average unit cost of delivered heat [CZK/MWh]</t>
  </si>
  <si>
    <t>Náklady na dodanou elektřinu z externího zdroje [CZK]/Cost of delivered electricity from external source [CZK]</t>
  </si>
  <si>
    <t>Průměrné jednotkové náklady na dodanou elektřinu [CZK/MWh]/Average unit cost of delivered electricity [CZK/MWh]</t>
  </si>
  <si>
    <t>Dodané teplo do výroby z externích zdrojů / Heat delivered to production from own sources</t>
  </si>
  <si>
    <t>Prodejní cena tepla pro výnosy projektu [CZK/MWh]/Heat sales price for project revenues [CZK/MWh]</t>
  </si>
  <si>
    <t>Roční výroba tepla z modernizovaných zdrojů [GWh]/Annual heat production from modernised sources (GWh)</t>
  </si>
  <si>
    <t>Roční výroba elektřiny z modernizovaných zdrojů [GWh]/Annual electricity production from modernised sources (GWh)</t>
  </si>
  <si>
    <t>Dodané teplo do výroby celkem / Total heat delivered to production</t>
  </si>
  <si>
    <t>Roční spotřeba tepla (páry) dodávané z vnějšího zdroje [GWh]/Annual consumption of heat supplied from an external source [GWh]</t>
  </si>
  <si>
    <t>Celkové náklady na paliva a energie, vč. dopravy [CZK/rok] (+)/Total fuel and energy consumption costs, incl. transport (CZK/year (+)</t>
  </si>
  <si>
    <t>Dodaná elektřina do výroby z externích zdrojů / Electricity delivered to production from own sources</t>
  </si>
  <si>
    <t>Dodaná elektřina do výroby celkem / Total electricity delivered to production</t>
  </si>
  <si>
    <t>Roční spotřeba elektřiny dodávané z externího zdroje [GWh]/Annual consumption of electricity supplied from an external source [GWh]</t>
  </si>
  <si>
    <t>Prodej tepla / Heat sold</t>
  </si>
  <si>
    <t>Prodej silové elektřiny / Electricity sold</t>
  </si>
  <si>
    <t>Ostatní tržby / Other revenues</t>
  </si>
  <si>
    <t>Celkové výnosy / Total revenues</t>
  </si>
  <si>
    <t>Ostatní provozní výdaje / Other OpEx (-)</t>
  </si>
  <si>
    <t xml:space="preserve"> Celkové výdaje / Total Expenses (-)</t>
  </si>
  <si>
    <t>Palivo a spotřeba energie / Fuel and energy consumption (-)</t>
  </si>
  <si>
    <t>Způsobilé realizační výdaje (CZK) / Eligible implementation costs (CZK)</t>
  </si>
  <si>
    <t>TDI, BOZP (CZK) / Investor's technical supervision (CZK)</t>
  </si>
  <si>
    <t>Total cash flow to Firm / Celkové peněžní tok do firmy</t>
  </si>
  <si>
    <t>Alternativní investice (CZK) (+) / Contrafactual scenario (CZK)</t>
  </si>
  <si>
    <t>Celkové způsobilé investiční výdaje projektu [CZK] (+) / Total eligible investment expenditures of the project (CZK) (+)</t>
  </si>
  <si>
    <t>Způsobilé výdaje projektu dle pravidel výzvy (po odečtení alternativní investice) (CZK) (+) / Total eligible investment expenditures of the project after deducting the alternative investment(CZK) (+)</t>
  </si>
  <si>
    <t>Míra podpory dle GBER (%) / Aid intensity according to GBER (%)</t>
  </si>
  <si>
    <t>Investiční dotace (CZK) (+) / Subsidy (CZK)</t>
  </si>
  <si>
    <t>Efektivní míra podpory (%) / Real aid intensity (%)</t>
  </si>
  <si>
    <t>Investiční výdaje projektu bez zohlednění dotace v letech [CZK] (+) / Project investment expenditure excluding subsidy in years (+)</t>
  </si>
  <si>
    <t>Čerpání investiční dotace v letech (CZK) (+) / Drawdown of the investment subsidy in years</t>
  </si>
  <si>
    <t>Výnosy / Revenues</t>
  </si>
  <si>
    <t>Výdaje / Expenses</t>
  </si>
  <si>
    <t>Vyrobené teplo z vlastních zdrojů / Heat production from own sources</t>
  </si>
  <si>
    <t>Prodané teplo z vlastních zdrojů / Heat sales from own sources</t>
  </si>
  <si>
    <t>Vyrobená elektřina z vlastních zdrojů / Electricity production from own sources</t>
  </si>
  <si>
    <t>Prodaná elektřina z vlastních zdrojů / Electricity sales from own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</si>
</sst>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č_-;\-* #,##0.00\ _K_č_-;_-* &quot;-&quot;??\ _K_č_-;_-@_-"/>
    <numFmt numFmtId="165" formatCode="0.0"/>
    <numFmt numFmtId="166" formatCode="0.0%"/>
    <numFmt numFmtId="167" formatCode="#,##0.0"/>
    <numFmt numFmtId="168" formatCode="#,##0.0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u/>
      <sz val="11"/>
      <color theme="1" tint="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35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Protection="1"/>
    <xf numFmtId="0" fontId="0" fillId="2" borderId="1" xfId="0" applyFill="1" applyBorder="1" applyProtection="1"/>
    <xf numFmtId="0" fontId="0" fillId="0" borderId="0" xfId="0" applyProtection="1"/>
    <xf numFmtId="3" fontId="0" fillId="3" borderId="1" xfId="0" applyNumberFormat="1" applyFill="1" applyBorder="1" applyProtection="1"/>
    <xf numFmtId="3" fontId="0" fillId="0" borderId="1" xfId="0" applyNumberFormat="1" applyFill="1" applyBorder="1" applyProtection="1"/>
    <xf numFmtId="3" fontId="0" fillId="4" borderId="5" xfId="0" applyNumberFormat="1" applyFill="1" applyBorder="1" applyProtection="1"/>
    <xf numFmtId="3" fontId="0" fillId="5" borderId="16" xfId="0" applyNumberFormat="1" applyFill="1" applyBorder="1" applyProtection="1"/>
    <xf numFmtId="0" fontId="10" fillId="5" borderId="0" xfId="0" applyFont="1" applyFill="1" applyBorder="1" applyAlignment="1" applyProtection="1">
      <alignment horizontal="left" indent="1"/>
    </xf>
    <xf numFmtId="0" fontId="3" fillId="0" borderId="0" xfId="0" applyFont="1" applyAlignment="1" applyProtection="1">
      <alignment horizontal="right" vertical="center" indent="2"/>
    </xf>
    <xf numFmtId="0" fontId="0" fillId="0" borderId="0" xfId="0" applyFill="1" applyProtection="1"/>
    <xf numFmtId="1" fontId="0" fillId="0" borderId="0" xfId="1" applyNumberFormat="1" applyFont="1" applyFill="1" applyBorder="1" applyProtection="1"/>
    <xf numFmtId="1" fontId="10" fillId="0" borderId="0" xfId="1" applyNumberFormat="1" applyFont="1" applyFill="1" applyBorder="1" applyAlignment="1" applyProtection="1">
      <alignment horizontal="left" indent="1"/>
    </xf>
    <xf numFmtId="0" fontId="0" fillId="0" borderId="0" xfId="0" applyFill="1" applyBorder="1" applyProtection="1"/>
    <xf numFmtId="1" fontId="0" fillId="0" borderId="1" xfId="1" applyNumberFormat="1" applyFont="1" applyFill="1" applyBorder="1" applyProtection="1"/>
    <xf numFmtId="1" fontId="3" fillId="0" borderId="2" xfId="1" applyNumberFormat="1" applyFont="1" applyFill="1" applyBorder="1" applyProtection="1"/>
    <xf numFmtId="1" fontId="0" fillId="0" borderId="3" xfId="1" applyNumberFormat="1" applyFont="1" applyFill="1" applyBorder="1" applyProtection="1"/>
    <xf numFmtId="165" fontId="0" fillId="0" borderId="1" xfId="1" applyNumberFormat="1" applyFont="1" applyFill="1" applyBorder="1" applyProtection="1"/>
    <xf numFmtId="9" fontId="0" fillId="0" borderId="1" xfId="2" applyFont="1" applyFill="1" applyBorder="1" applyProtection="1"/>
    <xf numFmtId="0" fontId="3" fillId="0" borderId="0" xfId="0" applyFont="1" applyFill="1" applyProtection="1"/>
    <xf numFmtId="0" fontId="10" fillId="0" borderId="0" xfId="0" applyFont="1" applyProtection="1"/>
    <xf numFmtId="10" fontId="0" fillId="0" borderId="0" xfId="0" applyNumberFormat="1" applyFill="1" applyProtection="1"/>
    <xf numFmtId="0" fontId="0" fillId="0" borderId="0" xfId="0" applyAlignment="1" applyProtection="1">
      <alignment horizontal="left" indent="1"/>
    </xf>
    <xf numFmtId="1" fontId="0" fillId="0" borderId="0" xfId="0" applyNumberFormat="1" applyFill="1" applyProtection="1"/>
    <xf numFmtId="3" fontId="3" fillId="0" borderId="1" xfId="1" applyNumberFormat="1" applyFont="1" applyFill="1" applyBorder="1" applyProtection="1"/>
    <xf numFmtId="0" fontId="4" fillId="0" borderId="0" xfId="0" applyFont="1" applyProtection="1"/>
    <xf numFmtId="166" fontId="0" fillId="0" borderId="0" xfId="0" applyNumberFormat="1" applyFill="1" applyProtection="1"/>
    <xf numFmtId="166" fontId="5" fillId="0" borderId="0" xfId="0" applyNumberFormat="1" applyFont="1" applyProtection="1"/>
    <xf numFmtId="166" fontId="0" fillId="0" borderId="0" xfId="0" applyNumberFormat="1" applyProtection="1"/>
    <xf numFmtId="3" fontId="3" fillId="0" borderId="17" xfId="1" applyNumberFormat="1" applyFont="1" applyFill="1" applyBorder="1" applyProtection="1"/>
    <xf numFmtId="3" fontId="0" fillId="0" borderId="0" xfId="0" applyNumberFormat="1" applyProtection="1"/>
    <xf numFmtId="3" fontId="0" fillId="0" borderId="0" xfId="0" applyNumberFormat="1" applyFill="1" applyProtection="1"/>
    <xf numFmtId="3" fontId="11" fillId="0" borderId="17" xfId="1" applyNumberFormat="1" applyFont="1" applyFill="1" applyBorder="1" applyProtection="1"/>
    <xf numFmtId="10" fontId="3" fillId="0" borderId="0" xfId="0" applyNumberFormat="1" applyFont="1" applyFill="1" applyProtection="1"/>
    <xf numFmtId="3" fontId="3" fillId="0" borderId="0" xfId="0" applyNumberFormat="1" applyFont="1" applyProtection="1"/>
    <xf numFmtId="0" fontId="0" fillId="0" borderId="0" xfId="0" applyNumberFormat="1" applyProtection="1"/>
    <xf numFmtId="3" fontId="3" fillId="0" borderId="16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0" fillId="0" borderId="0" xfId="0" applyFont="1" applyFill="1" applyProtection="1"/>
    <xf numFmtId="0" fontId="0" fillId="0" borderId="0" xfId="0" applyFont="1" applyProtection="1"/>
    <xf numFmtId="0" fontId="2" fillId="0" borderId="0" xfId="0" applyFont="1" applyProtection="1"/>
    <xf numFmtId="3" fontId="2" fillId="0" borderId="0" xfId="0" applyNumberFormat="1" applyFont="1" applyProtection="1"/>
    <xf numFmtId="3" fontId="6" fillId="0" borderId="0" xfId="0" applyNumberFormat="1" applyFont="1" applyProtection="1"/>
    <xf numFmtId="3" fontId="3" fillId="0" borderId="16" xfId="1" applyNumberFormat="1" applyFont="1" applyFill="1" applyBorder="1" applyProtection="1"/>
    <xf numFmtId="9" fontId="0" fillId="0" borderId="0" xfId="0" applyNumberFormat="1" applyProtection="1"/>
    <xf numFmtId="1" fontId="0" fillId="2" borderId="1" xfId="1" applyNumberFormat="1" applyFont="1" applyFill="1" applyBorder="1" applyProtection="1">
      <protection locked="0"/>
    </xf>
    <xf numFmtId="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168" fontId="0" fillId="2" borderId="1" xfId="1" applyNumberFormat="1" applyFont="1" applyFill="1" applyBorder="1" applyProtection="1">
      <protection locked="0"/>
    </xf>
    <xf numFmtId="3" fontId="1" fillId="2" borderId="1" xfId="1" applyNumberFormat="1" applyFont="1" applyFill="1" applyBorder="1" applyProtection="1">
      <protection locked="0"/>
    </xf>
    <xf numFmtId="3" fontId="3" fillId="2" borderId="1" xfId="1" applyNumberFormat="1" applyFont="1" applyFill="1" applyBorder="1" applyProtection="1">
      <protection locked="0"/>
    </xf>
    <xf numFmtId="3" fontId="3" fillId="2" borderId="1" xfId="2" applyNumberFormat="1" applyFon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0" fontId="3" fillId="0" borderId="4" xfId="0" applyFont="1" applyBorder="1" applyProtection="1"/>
    <xf numFmtId="0" fontId="0" fillId="0" borderId="4" xfId="0" applyBorder="1" applyProtection="1"/>
    <xf numFmtId="0" fontId="0" fillId="0" borderId="4" xfId="0" applyFill="1" applyBorder="1" applyProtection="1"/>
    <xf numFmtId="0" fontId="3" fillId="0" borderId="4" xfId="0" applyFont="1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horizontal="center"/>
    </xf>
    <xf numFmtId="9" fontId="6" fillId="0" borderId="0" xfId="2" applyFont="1" applyAlignment="1" applyProtection="1">
      <alignment horizontal="right"/>
    </xf>
    <xf numFmtId="9" fontId="6" fillId="0" borderId="0" xfId="2" applyFont="1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3" fontId="9" fillId="0" borderId="1" xfId="0" applyNumberFormat="1" applyFont="1" applyFill="1" applyBorder="1" applyProtection="1"/>
    <xf numFmtId="0" fontId="0" fillId="0" borderId="0" xfId="0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3" fontId="0" fillId="3" borderId="5" xfId="0" applyNumberFormat="1" applyFill="1" applyBorder="1" applyProtection="1"/>
    <xf numFmtId="0" fontId="0" fillId="0" borderId="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6" xfId="0" applyFont="1" applyFill="1" applyBorder="1" applyProtection="1"/>
    <xf numFmtId="3" fontId="0" fillId="0" borderId="7" xfId="0" applyNumberFormat="1" applyFill="1" applyBorder="1" applyProtection="1"/>
    <xf numFmtId="4" fontId="0" fillId="0" borderId="0" xfId="0" applyNumberFormat="1" applyFill="1" applyProtection="1"/>
    <xf numFmtId="9" fontId="0" fillId="0" borderId="0" xfId="0" applyNumberFormat="1" applyFill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3" fontId="3" fillId="0" borderId="1" xfId="0" applyNumberFormat="1" applyFont="1" applyFill="1" applyBorder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10" fillId="0" borderId="0" xfId="0" applyFont="1" applyFill="1" applyBorder="1" applyProtection="1"/>
    <xf numFmtId="166" fontId="10" fillId="0" borderId="1" xfId="2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Protection="1"/>
    <xf numFmtId="9" fontId="3" fillId="0" borderId="1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3" fontId="3" fillId="0" borderId="4" xfId="0" applyNumberFormat="1" applyFont="1" applyBorder="1" applyProtection="1"/>
    <xf numFmtId="167" fontId="0" fillId="0" borderId="0" xfId="0" applyNumberFormat="1" applyProtection="1"/>
    <xf numFmtId="167" fontId="0" fillId="0" borderId="0" xfId="0" applyNumberFormat="1" applyFill="1" applyProtection="1"/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10" fontId="0" fillId="0" borderId="0" xfId="0" applyNumberFormat="1" applyFill="1" applyBorder="1" applyProtection="1"/>
    <xf numFmtId="0" fontId="3" fillId="0" borderId="11" xfId="0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10" fontId="0" fillId="0" borderId="12" xfId="0" applyNumberFormat="1" applyFill="1" applyBorder="1" applyProtection="1"/>
    <xf numFmtId="4" fontId="3" fillId="0" borderId="9" xfId="0" applyNumberFormat="1" applyFont="1" applyFill="1" applyBorder="1" applyProtection="1"/>
    <xf numFmtId="4" fontId="3" fillId="0" borderId="0" xfId="0" applyNumberFormat="1" applyFont="1" applyFill="1" applyBorder="1" applyProtection="1"/>
    <xf numFmtId="0" fontId="3" fillId="0" borderId="13" xfId="0" applyFont="1" applyBorder="1" applyProtection="1"/>
    <xf numFmtId="0" fontId="3" fillId="0" borderId="14" xfId="0" applyFont="1" applyBorder="1" applyAlignment="1" applyProtection="1">
      <alignment horizontal="center"/>
    </xf>
    <xf numFmtId="4" fontId="3" fillId="0" borderId="14" xfId="0" applyNumberFormat="1" applyFont="1" applyFill="1" applyBorder="1" applyProtection="1"/>
    <xf numFmtId="10" fontId="0" fillId="0" borderId="0" xfId="2" applyNumberFormat="1" applyFont="1" applyFill="1" applyProtection="1"/>
    <xf numFmtId="3" fontId="3" fillId="0" borderId="9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0" borderId="14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Protection="1"/>
    <xf numFmtId="0" fontId="12" fillId="2" borderId="0" xfId="0" applyFont="1" applyFill="1" applyProtection="1"/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5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Protection="1"/>
    <xf numFmtId="9" fontId="12" fillId="2" borderId="0" xfId="0" applyNumberFormat="1" applyFont="1" applyFill="1" applyBorder="1" applyProtection="1"/>
    <xf numFmtId="3" fontId="12" fillId="2" borderId="0" xfId="0" applyNumberFormat="1" applyFont="1" applyFill="1" applyBorder="1" applyProtection="1"/>
    <xf numFmtId="10" fontId="0" fillId="3" borderId="10" xfId="0" applyNumberForma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0" borderId="17" xfId="0" applyFill="1" applyBorder="1" applyProtection="1"/>
    <xf numFmtId="0" fontId="12" fillId="2" borderId="0" xfId="0" applyFont="1" applyFill="1" applyBorder="1" applyAlignment="1" applyProtection="1">
      <alignment horizontal="left" indent="2"/>
    </xf>
    <xf numFmtId="3" fontId="12" fillId="2" borderId="0" xfId="0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left" indent="1"/>
    </xf>
    <xf numFmtId="3" fontId="13" fillId="2" borderId="0" xfId="0" applyNumberFormat="1" applyFont="1" applyFill="1" applyBorder="1" applyProtection="1"/>
    <xf numFmtId="166" fontId="15" fillId="2" borderId="0" xfId="2" applyNumberFormat="1" applyFont="1" applyFill="1" applyBorder="1" applyAlignment="1" applyProtection="1">
      <alignment horizontal="right"/>
    </xf>
    <xf numFmtId="3" fontId="12" fillId="2" borderId="0" xfId="1" applyNumberFormat="1" applyFont="1" applyFill="1" applyBorder="1" applyProtection="1"/>
    <xf numFmtId="166" fontId="12" fillId="2" borderId="0" xfId="2" applyNumberFormat="1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3" fillId="0" borderId="0" xfId="0" applyFont="1" applyAlignment="1" applyProtection="1">
      <alignment horizontal="left" indent="1"/>
    </xf>
    <xf numFmtId="0" fontId="0" fillId="0" borderId="0" xfId="0" applyFill="1" applyBorder="1" applyAlignment="1" applyProtection="1">
      <alignment horizontal="left" indent="1"/>
    </xf>
    <xf numFmtId="0" fontId="3" fillId="0" borderId="0" xfId="0" applyFont="1" applyFill="1" applyAlignment="1" applyProtection="1">
      <alignment horizontal="left" indent="1"/>
    </xf>
    <xf numFmtId="0" fontId="0" fillId="0" borderId="0" xfId="0" applyAlignment="1" applyProtection="1">
      <alignment horizontal="left" indent="2"/>
    </xf>
    <xf numFmtId="3" fontId="3" fillId="0" borderId="0" xfId="0" applyNumberFormat="1" applyFont="1" applyAlignment="1" applyProtection="1">
      <alignment horizontal="left" indent="1"/>
    </xf>
    <xf numFmtId="0" fontId="0" fillId="0" borderId="0" xfId="0" applyFont="1" applyFill="1" applyAlignment="1" applyProtection="1">
      <alignment horizontal="left" indent="3"/>
    </xf>
    <xf numFmtId="0" fontId="0" fillId="0" borderId="0" xfId="0" applyFill="1" applyAlignment="1" applyProtection="1">
      <alignment horizontal="left" indent="3"/>
    </xf>
    <xf numFmtId="0" fontId="0" fillId="0" borderId="0" xfId="0" applyFont="1" applyAlignment="1" applyProtection="1">
      <alignment horizontal="left" indent="2"/>
    </xf>
    <xf numFmtId="0" fontId="3" fillId="0" borderId="0" xfId="0" applyFont="1" applyAlignment="1" applyProtection="1">
      <alignment horizontal="left" wrapText="1" indent="1"/>
    </xf>
    <xf numFmtId="0" fontId="0" fillId="0" borderId="4" xfId="0" applyFont="1" applyFill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4" xfId="0" applyFont="1" applyBorder="1" applyProtection="1"/>
    <xf numFmtId="3" fontId="0" fillId="0" borderId="4" xfId="0" applyNumberFormat="1" applyFont="1" applyBorder="1" applyProtection="1"/>
    <xf numFmtId="3" fontId="10" fillId="0" borderId="17" xfId="1" applyNumberFormat="1" applyFont="1" applyFill="1" applyBorder="1" applyAlignment="1" applyProtection="1">
      <alignment horizontal="left"/>
    </xf>
    <xf numFmtId="0" fontId="10" fillId="5" borderId="15" xfId="0" applyFont="1" applyFill="1" applyBorder="1" applyAlignment="1" applyProtection="1">
      <alignment horizontal="left" vertical="center" indent="1"/>
    </xf>
    <xf numFmtId="0" fontId="10" fillId="5" borderId="0" xfId="0" applyFont="1" applyFill="1" applyBorder="1" applyAlignment="1" applyProtection="1">
      <alignment horizontal="left" vertical="center" indent="1"/>
    </xf>
    <xf numFmtId="0" fontId="1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left" indent="1"/>
    </xf>
    <xf numFmtId="0" fontId="22" fillId="0" borderId="0" xfId="0" applyFont="1" applyFill="1" applyAlignment="1" applyProtection="1">
      <alignment horizontal="left" indent="2"/>
    </xf>
    <xf numFmtId="3" fontId="0" fillId="2" borderId="19" xfId="1" applyNumberFormat="1" applyFont="1" applyFill="1" applyBorder="1" applyProtection="1">
      <protection locked="0"/>
    </xf>
    <xf numFmtId="0" fontId="22" fillId="0" borderId="0" xfId="0" applyFont="1" applyBorder="1" applyAlignment="1" applyProtection="1">
      <alignment horizontal="left" indent="2"/>
    </xf>
    <xf numFmtId="0" fontId="22" fillId="0" borderId="0" xfId="0" applyFont="1" applyFill="1" applyBorder="1" applyAlignment="1" applyProtection="1">
      <alignment horizontal="left" indent="2"/>
    </xf>
    <xf numFmtId="9" fontId="0" fillId="2" borderId="1" xfId="1" applyNumberFormat="1" applyFont="1" applyFill="1" applyBorder="1" applyProtection="1">
      <protection locked="0"/>
    </xf>
    <xf numFmtId="166" fontId="3" fillId="0" borderId="1" xfId="1" applyNumberFormat="1" applyFont="1" applyFill="1" applyBorder="1" applyProtection="1"/>
    <xf numFmtId="166" fontId="3" fillId="0" borderId="1" xfId="0" applyNumberFormat="1" applyFont="1" applyFill="1" applyBorder="1" applyProtection="1"/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21" fillId="6" borderId="0" xfId="0" applyFont="1" applyFill="1" applyAlignment="1" applyProtection="1">
      <alignment horizontal="left" vertical="center" indent="2"/>
    </xf>
  </cellXfs>
  <cellStyles count="3">
    <cellStyle name="Čárka" xfId="1" builtinId="3"/>
    <cellStyle name="Normální" xfId="0" builtinId="0"/>
    <cellStyle name="Procenta" xfId="2" builtinId="5"/>
  </cellStyles>
  <dxfs count="27"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57"/>
  <sheetViews>
    <sheetView showGridLines="0" tabSelected="1" zoomScale="85" zoomScaleNormal="85" workbookViewId="0">
      <selection activeCell="B46" sqref="B46"/>
    </sheetView>
  </sheetViews>
  <sheetFormatPr defaultColWidth="0" defaultRowHeight="15" zeroHeight="1" x14ac:dyDescent="0.25"/>
  <cols>
    <col min="1" max="1" width="125.7109375" style="3" customWidth="1"/>
    <col min="2" max="2" width="36.57031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1" width="13.7109375" style="3" customWidth="1"/>
    <col min="42" max="42" width="20.28515625" style="3" customWidth="1"/>
    <col min="43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162" t="s">
        <v>117</v>
      </c>
      <c r="B1" s="1" t="s">
        <v>109</v>
      </c>
      <c r="C1" s="2"/>
      <c r="D1" s="151" t="s">
        <v>118</v>
      </c>
      <c r="E1" s="152"/>
      <c r="F1" s="152"/>
      <c r="G1" s="152"/>
      <c r="H1" s="152"/>
      <c r="I1" s="152"/>
    </row>
    <row r="2" spans="1:43" ht="18" customHeight="1" x14ac:dyDescent="0.25">
      <c r="A2" s="163"/>
      <c r="C2" s="4"/>
      <c r="D2" s="151" t="s">
        <v>119</v>
      </c>
      <c r="E2" s="152"/>
      <c r="F2" s="152"/>
      <c r="G2" s="152"/>
      <c r="H2" s="152"/>
      <c r="I2" s="152"/>
      <c r="J2" s="22"/>
      <c r="K2" s="22"/>
      <c r="L2" s="22"/>
      <c r="M2" s="22"/>
    </row>
    <row r="3" spans="1:43" ht="18" customHeight="1" x14ac:dyDescent="0.25">
      <c r="A3" s="163"/>
      <c r="C3" s="5"/>
      <c r="D3" s="151" t="s">
        <v>120</v>
      </c>
      <c r="E3" s="152"/>
      <c r="F3" s="152"/>
      <c r="G3" s="152"/>
      <c r="H3" s="152"/>
      <c r="I3" s="152"/>
    </row>
    <row r="4" spans="1:43" ht="18" customHeight="1" x14ac:dyDescent="0.25">
      <c r="A4" s="167" t="s">
        <v>114</v>
      </c>
      <c r="C4" s="6"/>
      <c r="D4" s="151" t="s">
        <v>121</v>
      </c>
      <c r="E4" s="152"/>
      <c r="F4" s="152"/>
      <c r="G4" s="152"/>
      <c r="H4" s="152"/>
      <c r="I4" s="152"/>
    </row>
    <row r="5" spans="1:43" ht="12.75" customHeight="1" x14ac:dyDescent="0.25">
      <c r="A5" s="167"/>
      <c r="C5" s="7"/>
      <c r="D5" s="8"/>
      <c r="E5" s="8"/>
      <c r="F5" s="8"/>
      <c r="G5" s="8"/>
      <c r="H5" s="8"/>
      <c r="I5" s="8"/>
    </row>
    <row r="6" spans="1:43" ht="18" customHeight="1" x14ac:dyDescent="0.25">
      <c r="A6" s="9" t="s">
        <v>43</v>
      </c>
      <c r="B6" s="164"/>
      <c r="C6" s="165"/>
      <c r="D6" s="165"/>
      <c r="E6" s="165"/>
      <c r="F6" s="165"/>
      <c r="G6" s="165"/>
      <c r="H6" s="166"/>
      <c r="I6" s="8"/>
    </row>
    <row r="7" spans="1:43" x14ac:dyDescent="0.25">
      <c r="A7" s="137" t="s">
        <v>32</v>
      </c>
    </row>
    <row r="8" spans="1:43" x14ac:dyDescent="0.25">
      <c r="A8" s="22" t="s">
        <v>33</v>
      </c>
      <c r="B8" s="45"/>
      <c r="C8" s="11"/>
      <c r="D8" s="11"/>
    </row>
    <row r="9" spans="1:43" x14ac:dyDescent="0.25">
      <c r="A9" s="22" t="s">
        <v>34</v>
      </c>
      <c r="B9" s="45"/>
      <c r="C9" s="12" t="s">
        <v>110</v>
      </c>
      <c r="D9" s="11"/>
    </row>
    <row r="10" spans="1:43" x14ac:dyDescent="0.25">
      <c r="A10" s="22" t="s">
        <v>35</v>
      </c>
      <c r="B10" s="45"/>
      <c r="C10" s="11"/>
      <c r="D10" s="11"/>
    </row>
    <row r="11" spans="1:43" x14ac:dyDescent="0.25">
      <c r="A11" s="138" t="s">
        <v>36</v>
      </c>
      <c r="B11" s="14">
        <f>$B$10+$B$9-1</f>
        <v>-1</v>
      </c>
      <c r="C11" s="11"/>
      <c r="D11" s="11"/>
    </row>
    <row r="12" spans="1:43" x14ac:dyDescent="0.25">
      <c r="A12" s="138" t="s">
        <v>37</v>
      </c>
      <c r="E12" s="15">
        <f>$B$8</f>
        <v>0</v>
      </c>
      <c r="F12" s="15">
        <f>E12+1</f>
        <v>1</v>
      </c>
      <c r="G12" s="15">
        <f>F12+1</f>
        <v>2</v>
      </c>
      <c r="H12" s="15">
        <f>G12+1</f>
        <v>3</v>
      </c>
      <c r="I12" s="15">
        <f>H12+1</f>
        <v>4</v>
      </c>
      <c r="J12" s="15">
        <f>I12+1</f>
        <v>5</v>
      </c>
      <c r="K12" s="15">
        <f t="shared" ref="K12:AQ12" si="0">J12+1</f>
        <v>6</v>
      </c>
      <c r="L12" s="15">
        <f t="shared" si="0"/>
        <v>7</v>
      </c>
      <c r="M12" s="15">
        <f t="shared" si="0"/>
        <v>8</v>
      </c>
      <c r="N12" s="15">
        <f t="shared" si="0"/>
        <v>9</v>
      </c>
      <c r="O12" s="15">
        <f t="shared" si="0"/>
        <v>10</v>
      </c>
      <c r="P12" s="15">
        <f t="shared" si="0"/>
        <v>11</v>
      </c>
      <c r="Q12" s="15">
        <f t="shared" si="0"/>
        <v>12</v>
      </c>
      <c r="R12" s="15">
        <f t="shared" si="0"/>
        <v>13</v>
      </c>
      <c r="S12" s="15">
        <f t="shared" si="0"/>
        <v>14</v>
      </c>
      <c r="T12" s="15">
        <f t="shared" si="0"/>
        <v>15</v>
      </c>
      <c r="U12" s="15">
        <f t="shared" si="0"/>
        <v>16</v>
      </c>
      <c r="V12" s="15">
        <f t="shared" si="0"/>
        <v>17</v>
      </c>
      <c r="W12" s="15">
        <f t="shared" si="0"/>
        <v>18</v>
      </c>
      <c r="X12" s="15">
        <f t="shared" si="0"/>
        <v>19</v>
      </c>
      <c r="Y12" s="15">
        <f t="shared" si="0"/>
        <v>20</v>
      </c>
      <c r="Z12" s="15">
        <f t="shared" si="0"/>
        <v>21</v>
      </c>
      <c r="AA12" s="15">
        <f t="shared" si="0"/>
        <v>22</v>
      </c>
      <c r="AB12" s="15">
        <f t="shared" si="0"/>
        <v>23</v>
      </c>
      <c r="AC12" s="15">
        <f t="shared" si="0"/>
        <v>24</v>
      </c>
      <c r="AD12" s="15">
        <f t="shared" si="0"/>
        <v>25</v>
      </c>
      <c r="AE12" s="15">
        <f t="shared" si="0"/>
        <v>26</v>
      </c>
      <c r="AF12" s="15">
        <f t="shared" si="0"/>
        <v>27</v>
      </c>
      <c r="AG12" s="15">
        <f t="shared" si="0"/>
        <v>28</v>
      </c>
      <c r="AH12" s="15">
        <f t="shared" si="0"/>
        <v>29</v>
      </c>
      <c r="AI12" s="15">
        <f t="shared" si="0"/>
        <v>30</v>
      </c>
      <c r="AJ12" s="15">
        <f t="shared" si="0"/>
        <v>31</v>
      </c>
      <c r="AK12" s="15">
        <f t="shared" si="0"/>
        <v>32</v>
      </c>
      <c r="AL12" s="15">
        <f t="shared" si="0"/>
        <v>33</v>
      </c>
      <c r="AM12" s="15">
        <f t="shared" si="0"/>
        <v>34</v>
      </c>
      <c r="AN12" s="15">
        <f t="shared" si="0"/>
        <v>35</v>
      </c>
      <c r="AO12" s="15">
        <f t="shared" si="0"/>
        <v>36</v>
      </c>
      <c r="AP12" s="15">
        <f t="shared" si="0"/>
        <v>37</v>
      </c>
      <c r="AQ12" s="15">
        <f t="shared" si="0"/>
        <v>38</v>
      </c>
    </row>
    <row r="13" spans="1:43" x14ac:dyDescent="0.25">
      <c r="A13" s="138" t="s">
        <v>38</v>
      </c>
      <c r="E13" s="16">
        <f>IF(E12&lt;$B$10,0,1)</f>
        <v>1</v>
      </c>
      <c r="F13" s="16">
        <f t="shared" ref="F13:AQ13" si="1">IF(F12&lt;$B$10,0,1)</f>
        <v>1</v>
      </c>
      <c r="G13" s="16">
        <f t="shared" si="1"/>
        <v>1</v>
      </c>
      <c r="H13" s="16">
        <f>IF(H12&lt;$B$10,0,1)</f>
        <v>1</v>
      </c>
      <c r="I13" s="16">
        <f t="shared" si="1"/>
        <v>1</v>
      </c>
      <c r="J13" s="16">
        <f t="shared" si="1"/>
        <v>1</v>
      </c>
      <c r="K13" s="16">
        <f t="shared" si="1"/>
        <v>1</v>
      </c>
      <c r="L13" s="16">
        <f t="shared" si="1"/>
        <v>1</v>
      </c>
      <c r="M13" s="16">
        <f t="shared" si="1"/>
        <v>1</v>
      </c>
      <c r="N13" s="16">
        <f t="shared" si="1"/>
        <v>1</v>
      </c>
      <c r="O13" s="16">
        <f t="shared" si="1"/>
        <v>1</v>
      </c>
      <c r="P13" s="16">
        <f t="shared" si="1"/>
        <v>1</v>
      </c>
      <c r="Q13" s="16">
        <f t="shared" si="1"/>
        <v>1</v>
      </c>
      <c r="R13" s="16">
        <f t="shared" si="1"/>
        <v>1</v>
      </c>
      <c r="S13" s="16">
        <f t="shared" si="1"/>
        <v>1</v>
      </c>
      <c r="T13" s="16">
        <f t="shared" si="1"/>
        <v>1</v>
      </c>
      <c r="U13" s="16">
        <f t="shared" si="1"/>
        <v>1</v>
      </c>
      <c r="V13" s="16">
        <f t="shared" si="1"/>
        <v>1</v>
      </c>
      <c r="W13" s="16">
        <f t="shared" si="1"/>
        <v>1</v>
      </c>
      <c r="X13" s="16">
        <f t="shared" si="1"/>
        <v>1</v>
      </c>
      <c r="Y13" s="16">
        <f t="shared" si="1"/>
        <v>1</v>
      </c>
      <c r="Z13" s="16">
        <f t="shared" si="1"/>
        <v>1</v>
      </c>
      <c r="AA13" s="16">
        <f t="shared" si="1"/>
        <v>1</v>
      </c>
      <c r="AB13" s="16">
        <f t="shared" si="1"/>
        <v>1</v>
      </c>
      <c r="AC13" s="16">
        <f t="shared" si="1"/>
        <v>1</v>
      </c>
      <c r="AD13" s="16">
        <f t="shared" si="1"/>
        <v>1</v>
      </c>
      <c r="AE13" s="16">
        <f t="shared" si="1"/>
        <v>1</v>
      </c>
      <c r="AF13" s="16">
        <f t="shared" si="1"/>
        <v>1</v>
      </c>
      <c r="AG13" s="16">
        <f t="shared" si="1"/>
        <v>1</v>
      </c>
      <c r="AH13" s="16">
        <f t="shared" si="1"/>
        <v>1</v>
      </c>
      <c r="AI13" s="16">
        <f t="shared" si="1"/>
        <v>1</v>
      </c>
      <c r="AJ13" s="16">
        <f t="shared" si="1"/>
        <v>1</v>
      </c>
      <c r="AK13" s="16">
        <f t="shared" si="1"/>
        <v>1</v>
      </c>
      <c r="AL13" s="16">
        <f t="shared" si="1"/>
        <v>1</v>
      </c>
      <c r="AM13" s="16">
        <f t="shared" si="1"/>
        <v>1</v>
      </c>
      <c r="AN13" s="16">
        <f t="shared" si="1"/>
        <v>1</v>
      </c>
      <c r="AO13" s="16">
        <f t="shared" si="1"/>
        <v>1</v>
      </c>
      <c r="AP13" s="16">
        <f t="shared" si="1"/>
        <v>1</v>
      </c>
      <c r="AQ13" s="16">
        <f t="shared" si="1"/>
        <v>1</v>
      </c>
    </row>
    <row r="14" spans="1:43" x14ac:dyDescent="0.25">
      <c r="A14" s="138" t="s">
        <v>39</v>
      </c>
      <c r="E14" s="14">
        <f>IF(SUM($E$13:E13)&gt;$B$9,0,SUM($E$13:E13))</f>
        <v>0</v>
      </c>
      <c r="F14" s="14">
        <f>IF(SUM($E$13:F13)&gt;$B$9,0,SUM($E$13:F13))</f>
        <v>0</v>
      </c>
      <c r="G14" s="14">
        <f>IF(SUM($E$13:G13)&gt;$B$9,0,SUM($E$13:G13))</f>
        <v>0</v>
      </c>
      <c r="H14" s="14">
        <f>IF(SUM($E$13:H13)&gt;$B$9,0,SUM($E$13:H13))</f>
        <v>0</v>
      </c>
      <c r="I14" s="14">
        <f>IF(SUM($E$13:I13)&gt;$B$9,0,SUM($E$13:I13))</f>
        <v>0</v>
      </c>
      <c r="J14" s="14">
        <f>IF(SUM($E$13:J13)&gt;$B$9,0,SUM($E$13:J13))</f>
        <v>0</v>
      </c>
      <c r="K14" s="14">
        <f>IF(SUM($E$13:K13)&gt;$B$9,0,SUM($E$13:K13))</f>
        <v>0</v>
      </c>
      <c r="L14" s="14">
        <f>IF(SUM($E$13:L13)&gt;$B$9,0,SUM($E$13:L13))</f>
        <v>0</v>
      </c>
      <c r="M14" s="14">
        <f>IF(SUM($E$13:M13)&gt;$B$9,0,SUM($E$13:M13))</f>
        <v>0</v>
      </c>
      <c r="N14" s="14">
        <f>IF(SUM($E$13:N13)&gt;$B$9,0,SUM($E$13:N13))</f>
        <v>0</v>
      </c>
      <c r="O14" s="14">
        <f>IF(SUM($E$13:O13)&gt;$B$9,0,SUM($E$13:O13))</f>
        <v>0</v>
      </c>
      <c r="P14" s="14">
        <f>IF(SUM($E$13:P13)&gt;$B$9,0,SUM($E$13:P13))</f>
        <v>0</v>
      </c>
      <c r="Q14" s="14">
        <f>IF(SUM($E$13:Q13)&gt;$B$9,0,SUM($E$13:Q13))</f>
        <v>0</v>
      </c>
      <c r="R14" s="14">
        <f>IF(SUM($E$13:R13)&gt;$B$9,0,SUM($E$13:R13))</f>
        <v>0</v>
      </c>
      <c r="S14" s="14">
        <f>IF(SUM($E$13:S13)&gt;$B$9,0,SUM($E$13:S13))</f>
        <v>0</v>
      </c>
      <c r="T14" s="14">
        <f>IF(SUM($E$13:T13)&gt;$B$9,0,SUM($E$13:T13))</f>
        <v>0</v>
      </c>
      <c r="U14" s="14">
        <f>IF(SUM($E$13:U13)&gt;$B$9,0,SUM($E$13:U13))</f>
        <v>0</v>
      </c>
      <c r="V14" s="14">
        <f>IF(SUM($E$13:V13)&gt;$B$9,0,SUM($E$13:V13))</f>
        <v>0</v>
      </c>
      <c r="W14" s="14">
        <f>IF(SUM($E$13:W13)&gt;$B$9,0,SUM($E$13:W13))</f>
        <v>0</v>
      </c>
      <c r="X14" s="14">
        <f>IF(SUM($E$13:X13)&gt;$B$9,0,SUM($E$13:X13))</f>
        <v>0</v>
      </c>
      <c r="Y14" s="14">
        <f>IF(SUM($E$13:Y13)&gt;$B$9,0,SUM($E$13:Y13))</f>
        <v>0</v>
      </c>
      <c r="Z14" s="14">
        <f>IF(SUM($E$13:Z13)&gt;$B$9,0,SUM($E$13:Z13))</f>
        <v>0</v>
      </c>
      <c r="AA14" s="14">
        <f>IF(SUM($E$13:AA13)&gt;$B$9,0,SUM($E$13:AA13))</f>
        <v>0</v>
      </c>
      <c r="AB14" s="14">
        <f>IF(SUM($E$13:AB13)&gt;$B$9,0,SUM($E$13:AB13))</f>
        <v>0</v>
      </c>
      <c r="AC14" s="14">
        <f>IF(SUM($E$13:AC13)&gt;$B$9,0,SUM($E$13:AC13))</f>
        <v>0</v>
      </c>
      <c r="AD14" s="14">
        <f>IF(SUM($E$13:AD13)&gt;$B$9,0,SUM($E$13:AD13))</f>
        <v>0</v>
      </c>
      <c r="AE14" s="14">
        <f>IF(SUM($E$13:AE13)&gt;$B$9,0,SUM($E$13:AE13))</f>
        <v>0</v>
      </c>
      <c r="AF14" s="14">
        <f>IF(SUM($E$13:AF13)&gt;$B$9,0,SUM($E$13:AF13))</f>
        <v>0</v>
      </c>
      <c r="AG14" s="14">
        <f>IF(SUM($E$13:AG13)&gt;$B$9,0,SUM($E$13:AG13))</f>
        <v>0</v>
      </c>
      <c r="AH14" s="14">
        <f>IF(SUM($E$13:AH13)&gt;$B$9,0,SUM($E$13:AH13))</f>
        <v>0</v>
      </c>
      <c r="AI14" s="14">
        <f>IF(SUM($E$13:AI13)&gt;$B$9,0,SUM($E$13:AI13))</f>
        <v>0</v>
      </c>
      <c r="AJ14" s="14">
        <f>IF(SUM($E$13:AJ13)&gt;$B$9,0,SUM($E$13:AJ13))</f>
        <v>0</v>
      </c>
      <c r="AK14" s="14">
        <f>IF(SUM($E$13:AK13)&gt;$B$9,0,SUM($E$13:AK13))</f>
        <v>0</v>
      </c>
      <c r="AL14" s="14">
        <f>IF(SUM($E$13:AL13)&gt;$B$9,0,SUM($E$13:AL13))</f>
        <v>0</v>
      </c>
      <c r="AM14" s="14">
        <f>IF(SUM($E$13:AM13)&gt;$B$9,0,SUM($E$13:AM13))</f>
        <v>0</v>
      </c>
      <c r="AN14" s="14">
        <f>IF(SUM($E$13:AN13)&gt;$B$9,0,SUM($E$13:AN13))</f>
        <v>0</v>
      </c>
      <c r="AO14" s="14">
        <f>IF(SUM($E$13:AO13)&gt;$B$9,0,SUM($E$13:AO13))</f>
        <v>0</v>
      </c>
      <c r="AP14" s="14">
        <f>IF(SUM($E$13:AP13)&gt;$B$9,0,SUM($E$13:AP13))</f>
        <v>0</v>
      </c>
      <c r="AQ14" s="14">
        <f>IF(SUM($E$13:AQ13)&gt;$B$9,0,SUM($E$13:AQ13))</f>
        <v>0</v>
      </c>
    </row>
    <row r="15" spans="1:43" x14ac:dyDescent="0.25">
      <c r="A15" s="22" t="s">
        <v>40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</row>
    <row r="16" spans="1:43" x14ac:dyDescent="0.25">
      <c r="A16" s="22" t="s">
        <v>41</v>
      </c>
      <c r="B16" s="17">
        <v>25</v>
      </c>
      <c r="C16" s="3"/>
      <c r="D16" s="3"/>
    </row>
    <row r="17" spans="1:43" x14ac:dyDescent="0.25">
      <c r="A17" s="138" t="s">
        <v>42</v>
      </c>
      <c r="B17" s="18">
        <v>0.19</v>
      </c>
      <c r="C17" s="3"/>
      <c r="D17" s="3"/>
    </row>
    <row r="18" spans="1:43" x14ac:dyDescent="0.25">
      <c r="C18" s="3"/>
      <c r="D18" s="3"/>
    </row>
    <row r="19" spans="1:43" ht="45.75" customHeight="1" x14ac:dyDescent="0.25">
      <c r="A19" s="139" t="s">
        <v>44</v>
      </c>
      <c r="B19" s="153" t="s">
        <v>122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140" t="s">
        <v>45</v>
      </c>
      <c r="B20" s="46">
        <v>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 x14ac:dyDescent="0.25">
      <c r="A21" s="140" t="s">
        <v>46</v>
      </c>
      <c r="B21" s="46">
        <v>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x14ac:dyDescent="0.25">
      <c r="A22" s="140" t="s">
        <v>47</v>
      </c>
      <c r="B22" s="46"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x14ac:dyDescent="0.25">
      <c r="A23" s="140" t="s">
        <v>48</v>
      </c>
      <c r="B23" s="46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40" t="s">
        <v>49</v>
      </c>
      <c r="B24" s="46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x14ac:dyDescent="0.25">
      <c r="A25" s="140" t="s">
        <v>50</v>
      </c>
      <c r="B25" s="46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x14ac:dyDescent="0.25">
      <c r="A26" s="140" t="s">
        <v>51</v>
      </c>
      <c r="B26" s="46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x14ac:dyDescent="0.25">
      <c r="A27" s="140" t="s">
        <v>52</v>
      </c>
      <c r="B27" s="46"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154" t="s">
        <v>132</v>
      </c>
      <c r="B28" s="24">
        <f>'Vstupní údaje'!$B$20*'Vstupní údaje'!$B$21/1000+'Vstupní údaje'!$B$24*'Vstupní údaje'!$B$25/1000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x14ac:dyDescent="0.25">
      <c r="A29" s="154" t="s">
        <v>133</v>
      </c>
      <c r="B29" s="24">
        <f>'Vstupní údaje'!$B$22*'Vstupní údaje'!$B$23/1000+'Vstupní údaje'!$B$26*'Vstupní údaje'!$B$27/1000</f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x14ac:dyDescent="0.25">
      <c r="A30" s="154"/>
      <c r="B30" s="154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x14ac:dyDescent="0.25">
      <c r="A31" s="137" t="s">
        <v>53</v>
      </c>
      <c r="B31" s="46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x14ac:dyDescent="0.25">
      <c r="A32" s="137" t="s">
        <v>54</v>
      </c>
      <c r="B32" s="46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x14ac:dyDescent="0.25"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x14ac:dyDescent="0.25">
      <c r="A34" s="137" t="s">
        <v>55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0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0"/>
      <c r="AO34" s="11"/>
      <c r="AP34" s="11"/>
      <c r="AQ34" s="11"/>
    </row>
    <row r="35" spans="1:43" x14ac:dyDescent="0.25">
      <c r="A35" s="22" t="s">
        <v>56</v>
      </c>
      <c r="B35" s="47"/>
      <c r="C35" s="21"/>
      <c r="D35" s="21"/>
      <c r="E35" s="25" t="s">
        <v>0</v>
      </c>
      <c r="V35" s="21"/>
      <c r="W35" s="25" t="s">
        <v>0</v>
      </c>
      <c r="AN35" s="21"/>
      <c r="AO35" s="25" t="s">
        <v>0</v>
      </c>
    </row>
    <row r="36" spans="1:43" x14ac:dyDescent="0.25">
      <c r="A36" s="22" t="s">
        <v>57</v>
      </c>
      <c r="B36" s="47"/>
      <c r="C36" s="26"/>
      <c r="D36" s="26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43" x14ac:dyDescent="0.25">
      <c r="A37" s="22" t="s">
        <v>58</v>
      </c>
      <c r="E37" s="47">
        <v>0</v>
      </c>
      <c r="F37" s="47">
        <f>E37</f>
        <v>0</v>
      </c>
      <c r="G37" s="47">
        <f t="shared" ref="G37:AQ37" si="2">F37</f>
        <v>0</v>
      </c>
      <c r="H37" s="47">
        <f t="shared" si="2"/>
        <v>0</v>
      </c>
      <c r="I37" s="47">
        <f t="shared" si="2"/>
        <v>0</v>
      </c>
      <c r="J37" s="47">
        <f t="shared" si="2"/>
        <v>0</v>
      </c>
      <c r="K37" s="47">
        <f t="shared" si="2"/>
        <v>0</v>
      </c>
      <c r="L37" s="47">
        <f t="shared" si="2"/>
        <v>0</v>
      </c>
      <c r="M37" s="47">
        <f t="shared" si="2"/>
        <v>0</v>
      </c>
      <c r="N37" s="47">
        <f t="shared" si="2"/>
        <v>0</v>
      </c>
      <c r="O37" s="47">
        <f t="shared" si="2"/>
        <v>0</v>
      </c>
      <c r="P37" s="47">
        <f t="shared" si="2"/>
        <v>0</v>
      </c>
      <c r="Q37" s="47">
        <f t="shared" si="2"/>
        <v>0</v>
      </c>
      <c r="R37" s="47">
        <f t="shared" si="2"/>
        <v>0</v>
      </c>
      <c r="S37" s="47">
        <f t="shared" si="2"/>
        <v>0</v>
      </c>
      <c r="T37" s="47">
        <f t="shared" si="2"/>
        <v>0</v>
      </c>
      <c r="U37" s="47">
        <f t="shared" si="2"/>
        <v>0</v>
      </c>
      <c r="V37" s="47">
        <f t="shared" si="2"/>
        <v>0</v>
      </c>
      <c r="W37" s="47">
        <f t="shared" si="2"/>
        <v>0</v>
      </c>
      <c r="X37" s="47">
        <f t="shared" si="2"/>
        <v>0</v>
      </c>
      <c r="Y37" s="47">
        <f t="shared" si="2"/>
        <v>0</v>
      </c>
      <c r="Z37" s="47">
        <f t="shared" si="2"/>
        <v>0</v>
      </c>
      <c r="AA37" s="47">
        <f t="shared" si="2"/>
        <v>0</v>
      </c>
      <c r="AB37" s="47">
        <f t="shared" si="2"/>
        <v>0</v>
      </c>
      <c r="AC37" s="47">
        <f t="shared" si="2"/>
        <v>0</v>
      </c>
      <c r="AD37" s="47">
        <f t="shared" si="2"/>
        <v>0</v>
      </c>
      <c r="AE37" s="47">
        <f t="shared" si="2"/>
        <v>0</v>
      </c>
      <c r="AF37" s="47">
        <f t="shared" si="2"/>
        <v>0</v>
      </c>
      <c r="AG37" s="47">
        <f t="shared" si="2"/>
        <v>0</v>
      </c>
      <c r="AH37" s="47">
        <f t="shared" si="2"/>
        <v>0</v>
      </c>
      <c r="AI37" s="47">
        <f t="shared" si="2"/>
        <v>0</v>
      </c>
      <c r="AJ37" s="47">
        <f t="shared" si="2"/>
        <v>0</v>
      </c>
      <c r="AK37" s="47">
        <f t="shared" si="2"/>
        <v>0</v>
      </c>
      <c r="AL37" s="47">
        <f t="shared" si="2"/>
        <v>0</v>
      </c>
      <c r="AM37" s="47">
        <f t="shared" si="2"/>
        <v>0</v>
      </c>
      <c r="AN37" s="47">
        <f t="shared" si="2"/>
        <v>0</v>
      </c>
      <c r="AO37" s="47">
        <f t="shared" si="2"/>
        <v>0</v>
      </c>
      <c r="AP37" s="47">
        <f t="shared" si="2"/>
        <v>0</v>
      </c>
      <c r="AQ37" s="47">
        <f t="shared" si="2"/>
        <v>0</v>
      </c>
    </row>
    <row r="38" spans="1:43" x14ac:dyDescent="0.25">
      <c r="A38" s="22" t="s">
        <v>59</v>
      </c>
      <c r="B38" s="29" t="str">
        <f>IF(SUM(E38:AQ38)=B36*(B42),"součet v pořádku / sum is OK","součet v řádku nesedí")</f>
        <v>součet v pořádku / sum is OK</v>
      </c>
      <c r="C38" s="128"/>
      <c r="E38" s="46">
        <f>$B$36*(E52)</f>
        <v>0</v>
      </c>
      <c r="F38" s="46">
        <f>$B$36*(F52)</f>
        <v>0</v>
      </c>
      <c r="G38" s="46">
        <f>$B$36*(G52)</f>
        <v>0</v>
      </c>
      <c r="H38" s="46">
        <f t="shared" ref="H38:AQ38" si="3">$B$36*(H52)</f>
        <v>0</v>
      </c>
      <c r="I38" s="46">
        <f t="shared" si="3"/>
        <v>0</v>
      </c>
      <c r="J38" s="46">
        <f t="shared" si="3"/>
        <v>0</v>
      </c>
      <c r="K38" s="46">
        <f t="shared" si="3"/>
        <v>0</v>
      </c>
      <c r="L38" s="46">
        <f t="shared" si="3"/>
        <v>0</v>
      </c>
      <c r="M38" s="46">
        <f t="shared" si="3"/>
        <v>0</v>
      </c>
      <c r="N38" s="46">
        <f t="shared" si="3"/>
        <v>0</v>
      </c>
      <c r="O38" s="46">
        <f t="shared" si="3"/>
        <v>0</v>
      </c>
      <c r="P38" s="46">
        <f t="shared" si="3"/>
        <v>0</v>
      </c>
      <c r="Q38" s="46">
        <f t="shared" si="3"/>
        <v>0</v>
      </c>
      <c r="R38" s="46">
        <f t="shared" si="3"/>
        <v>0</v>
      </c>
      <c r="S38" s="46">
        <f t="shared" si="3"/>
        <v>0</v>
      </c>
      <c r="T38" s="46">
        <f t="shared" si="3"/>
        <v>0</v>
      </c>
      <c r="U38" s="46">
        <f t="shared" si="3"/>
        <v>0</v>
      </c>
      <c r="V38" s="46">
        <f t="shared" si="3"/>
        <v>0</v>
      </c>
      <c r="W38" s="46">
        <f t="shared" si="3"/>
        <v>0</v>
      </c>
      <c r="X38" s="46">
        <f t="shared" si="3"/>
        <v>0</v>
      </c>
      <c r="Y38" s="46">
        <f t="shared" si="3"/>
        <v>0</v>
      </c>
      <c r="Z38" s="46">
        <f t="shared" si="3"/>
        <v>0</v>
      </c>
      <c r="AA38" s="46">
        <f t="shared" si="3"/>
        <v>0</v>
      </c>
      <c r="AB38" s="46">
        <f t="shared" si="3"/>
        <v>0</v>
      </c>
      <c r="AC38" s="46">
        <f t="shared" si="3"/>
        <v>0</v>
      </c>
      <c r="AD38" s="46">
        <f t="shared" si="3"/>
        <v>0</v>
      </c>
      <c r="AE38" s="46">
        <f t="shared" si="3"/>
        <v>0</v>
      </c>
      <c r="AF38" s="46">
        <f t="shared" si="3"/>
        <v>0</v>
      </c>
      <c r="AG38" s="46">
        <f t="shared" si="3"/>
        <v>0</v>
      </c>
      <c r="AH38" s="46">
        <f t="shared" si="3"/>
        <v>0</v>
      </c>
      <c r="AI38" s="46">
        <f t="shared" si="3"/>
        <v>0</v>
      </c>
      <c r="AJ38" s="46">
        <f t="shared" si="3"/>
        <v>0</v>
      </c>
      <c r="AK38" s="46">
        <f t="shared" si="3"/>
        <v>0</v>
      </c>
      <c r="AL38" s="46">
        <f t="shared" si="3"/>
        <v>0</v>
      </c>
      <c r="AM38" s="46">
        <f t="shared" si="3"/>
        <v>0</v>
      </c>
      <c r="AN38" s="46">
        <f t="shared" si="3"/>
        <v>0</v>
      </c>
      <c r="AO38" s="46">
        <f t="shared" si="3"/>
        <v>0</v>
      </c>
      <c r="AP38" s="46">
        <f t="shared" si="3"/>
        <v>0</v>
      </c>
      <c r="AQ38" s="46">
        <f t="shared" si="3"/>
        <v>0</v>
      </c>
    </row>
    <row r="39" spans="1:43" x14ac:dyDescent="0.25">
      <c r="A39" s="22" t="s">
        <v>60</v>
      </c>
      <c r="B39" s="29" t="str">
        <f>IFERROR(IF(SUM(E39:AQ39)=SUM(E38:AQ38),"součet v pořádku / sum is OK","součet v řádku nesedí"),"Chyba: pravděpodobně není zadána Odpisová doba na ř. 50")</f>
        <v>Chyba: pravděpodobně není zadána Odpisová doba na ř. 50</v>
      </c>
      <c r="C39" s="128"/>
      <c r="E39" s="46"/>
      <c r="F39" s="46" t="e">
        <f>IF(SUM($E$39:E39)&gt;SUM($E$38:F38),0,IF((SUM($E$39:E39)+E39)&gt;SUM($E$38:F38),SUM($E$38:E38)-SUM($E$39:E39),E39+E38/$B$51))</f>
        <v>#DIV/0!</v>
      </c>
      <c r="G39" s="46" t="e">
        <f>IF(SUM($E$39:F39)&gt;SUM($E$38:G38),0,IF((SUM($E$39:F39)+F39)&gt;SUM($E$38:G38),SUM($E$38:F38)-SUM($E$39:F39),F39+F38/$B$51))</f>
        <v>#DIV/0!</v>
      </c>
      <c r="H39" s="46" t="e">
        <f>IF(SUM($E$39:G39)&gt;SUM($E$38:H38),0,IF((SUM($E$39:G39)+G39)&gt;SUM($E$38:H38),SUM($E$38:G38)-SUM($E$39:G39),G39+G38/$B$51))</f>
        <v>#DIV/0!</v>
      </c>
      <c r="I39" s="46" t="e">
        <f>IF(SUM($E$39:H39)&gt;SUM($E$38:I38),0,IF((SUM($E$39:H39)+H39)&gt;SUM($E$38:I38),SUM($E$38:H38)-SUM($E$39:H39),H39+H38/$B$51))</f>
        <v>#DIV/0!</v>
      </c>
      <c r="J39" s="46" t="e">
        <f>IF(SUM($E$39:I39)&gt;SUM($E$38:J38),0,IF((SUM($E$39:I39)+I39)&gt;SUM($E$38:J38),SUM($E$38:I38)-SUM($E$39:I39),I39+I38/$B$51))</f>
        <v>#DIV/0!</v>
      </c>
      <c r="K39" s="46" t="e">
        <f>IF(SUM($E$39:J39)&gt;SUM($E$38:K38),0,IF((SUM($E$39:J39)+J39)&gt;SUM($E$38:K38),SUM($E$38:J38)-SUM($E$39:J39),J39+J38/$B$51))</f>
        <v>#DIV/0!</v>
      </c>
      <c r="L39" s="46" t="e">
        <f>IF(SUM($E$39:K39)&gt;SUM($E$38:L38),0,IF((SUM($E$39:K39)+K39)&gt;SUM($E$38:L38),SUM($E$38:K38)-SUM($E$39:K39),K39+K38/$B$51))</f>
        <v>#DIV/0!</v>
      </c>
      <c r="M39" s="46" t="e">
        <f>IF(SUM($E$39:L39)&gt;SUM($E$38:M38),0,IF((SUM($E$39:L39)+L39)&gt;SUM($E$38:M38),SUM($E$38:L38)-SUM($E$39:L39),L39+L38/$B$51))</f>
        <v>#DIV/0!</v>
      </c>
      <c r="N39" s="46" t="e">
        <f>IF(SUM($E$39:M39)&gt;SUM($E$38:N38),0,IF((SUM($E$39:M39)+M39)&gt;SUM($E$38:N38),SUM($E$38:M38)-SUM($E$39:M39),M39+M38/$B$51))</f>
        <v>#DIV/0!</v>
      </c>
      <c r="O39" s="46" t="e">
        <f>IF(SUM($E$39:N39)&gt;SUM($E$38:O38),0,IF((SUM($E$39:N39)+N39)&gt;SUM($E$38:O38),SUM($E$38:N38)-SUM($E$39:N39),N39+N38/$B$51))</f>
        <v>#DIV/0!</v>
      </c>
      <c r="P39" s="46" t="e">
        <f>IF(SUM($E$39:O39)&gt;SUM($E$38:P38),0,IF((SUM($E$39:O39)+O39)&gt;SUM($E$38:P38),SUM($E$38:O38)-SUM($E$39:O39),O39+O38/$B$51))</f>
        <v>#DIV/0!</v>
      </c>
      <c r="Q39" s="46" t="e">
        <f>IF(SUM($E$39:P39)&gt;SUM($E$38:Q38),0,IF((SUM($E$39:P39)+P39)&gt;SUM($E$38:Q38),SUM($E$38:P38)-SUM($E$39:P39),P39+P38/$B$51))</f>
        <v>#DIV/0!</v>
      </c>
      <c r="R39" s="46" t="e">
        <f>IF(SUM($E$39:Q39)&gt;SUM($E$38:R38),0,IF((SUM($E$39:Q39)+Q39)&gt;SUM($E$38:R38),SUM($E$38:Q38)-SUM($E$39:Q39),Q39+Q38/$B$51))</f>
        <v>#DIV/0!</v>
      </c>
      <c r="S39" s="46" t="e">
        <f>IF(SUM($E$39:R39)&gt;SUM($E$38:S38),0,IF((SUM($E$39:R39)+R39)&gt;SUM($E$38:S38),SUM($E$38:R38)-SUM($E$39:R39),R39+R38/$B$51))</f>
        <v>#DIV/0!</v>
      </c>
      <c r="T39" s="46" t="e">
        <f>IF(SUM($E$39:S39)&gt;SUM($E$38:T38),0,IF((SUM($E$39:S39)+S39)&gt;SUM($E$38:T38),SUM($E$38:S38)-SUM($E$39:S39),S39+S38/$B$51))</f>
        <v>#DIV/0!</v>
      </c>
      <c r="U39" s="46" t="e">
        <f>IF(SUM($E$39:T39)&gt;SUM($E$38:U38),0,IF((SUM($E$39:T39)+T39)&gt;SUM($E$38:U38),SUM($E$38:T38)-SUM($E$39:T39),T39+T38/$B$51))</f>
        <v>#DIV/0!</v>
      </c>
      <c r="V39" s="46" t="e">
        <f>IF(SUM($E$39:U39)&gt;SUM($E$38:V38),0,IF((SUM($E$39:U39)+U39)&gt;SUM($E$38:V38),SUM($E$38:U38)-SUM($E$39:U39),U39+U38/$B$51))</f>
        <v>#DIV/0!</v>
      </c>
      <c r="W39" s="46" t="e">
        <f>IF(SUM($E$39:V39)&gt;SUM($E$38:W38),0,IF((SUM($E$39:V39)+V39)&gt;SUM($E$38:W38),SUM($E$38:V38)-SUM($E$39:V39),V39+V38/$B$51))</f>
        <v>#DIV/0!</v>
      </c>
      <c r="X39" s="46" t="e">
        <f>IF(SUM($E$39:W39)&gt;SUM($E$38:X38),0,IF((SUM($E$39:W39)+W39)&gt;SUM($E$38:X38),SUM($E$38:W38)-SUM($E$39:W39),W39+W38/$B$51))</f>
        <v>#DIV/0!</v>
      </c>
      <c r="Y39" s="46" t="e">
        <f>IF(SUM($E$39:X39)&gt;SUM($E$38:Y38),0,IF((SUM($E$39:X39)+X39)&gt;SUM($E$38:Y38),SUM($E$38:X38)-SUM($E$39:X39),X39+X38/$B$51))</f>
        <v>#DIV/0!</v>
      </c>
      <c r="Z39" s="46" t="e">
        <f>IF(SUM($E$39:Y39)&gt;SUM($E$38:Z38),0,IF((SUM($E$39:Y39)+Y39)&gt;SUM($E$38:Z38),SUM($E$38:Y38)-SUM($E$39:Y39),Y39+Y38/$B$51))</f>
        <v>#DIV/0!</v>
      </c>
      <c r="AA39" s="46" t="e">
        <f>IF(SUM($E$39:Z39)&gt;SUM($E$38:AA38),0,IF((SUM($E$39:Z39)+Z39)&gt;SUM($E$38:AA38),SUM($E$38:Z38)-SUM($E$39:Z39),Z39+Z38/$B$51))</f>
        <v>#DIV/0!</v>
      </c>
      <c r="AB39" s="46" t="e">
        <f>IF(SUM($E$39:AA39)&gt;SUM($E$38:AB38),0,IF((SUM($E$39:AA39)+AA39)&gt;SUM($E$38:AB38),SUM($E$38:AA38)-SUM($E$39:AA39),AA39+AA38/$B$51))</f>
        <v>#DIV/0!</v>
      </c>
      <c r="AC39" s="46" t="e">
        <f>IF(SUM($E$39:AB39)&gt;SUM($E$38:AC38),0,IF((SUM($E$39:AB39)+AB39)&gt;SUM($E$38:AC38),SUM($E$38:AB38)-SUM($E$39:AB39),AB39+AB38/$B$51))</f>
        <v>#DIV/0!</v>
      </c>
      <c r="AD39" s="46" t="e">
        <f>IF(SUM($E$39:AC39)&gt;SUM($E$38:AD38),0,IF((SUM($E$39:AC39)+AC39)&gt;SUM($E$38:AD38),SUM($E$38:AC38)-SUM($E$39:AC39),AC39+AC38/$B$51))</f>
        <v>#DIV/0!</v>
      </c>
      <c r="AE39" s="46" t="e">
        <f>IF(SUM($E$39:AD39)&gt;SUM($E$38:AE38),0,IF((SUM($E$39:AD39)+AD39)&gt;SUM($E$38:AE38),SUM($E$38:AD38)-SUM($E$39:AD39),AD39+AD38/$B$51))</f>
        <v>#DIV/0!</v>
      </c>
      <c r="AF39" s="46" t="e">
        <f>IF(SUM($E$39:AE39)&gt;SUM($E$38:AF38),0,IF((SUM($E$39:AE39)+AE39)&gt;SUM($E$38:AF38),SUM($E$38:AE38)-SUM($E$39:AE39),AE39+AE38/$B$51))</f>
        <v>#DIV/0!</v>
      </c>
      <c r="AG39" s="46" t="e">
        <f>IF(SUM($E$39:AF39)&gt;SUM($E$38:AG38),0,IF((SUM($E$39:AF39)+AF39)&gt;SUM($E$38:AG38),SUM($E$38:AF38)-SUM($E$39:AF39),AF39+AF38/$B$51))</f>
        <v>#DIV/0!</v>
      </c>
      <c r="AH39" s="46" t="e">
        <f>IF(SUM($E$39:AG39)&gt;SUM($E$38:AH38),0,IF((SUM($E$39:AG39)+AG39)&gt;SUM($E$38:AH38),SUM($E$38:AG38)-SUM($E$39:AG39),AG39+AG38/$B$51))</f>
        <v>#DIV/0!</v>
      </c>
      <c r="AI39" s="46" t="e">
        <f>IF(SUM($E$39:AH39)&gt;SUM($E$38:AI38),0,IF((SUM($E$39:AH39)+AH39)&gt;SUM($E$38:AI38),SUM($E$38:AH38)-SUM($E$39:AH39),AH39+AH38/$B$51))</f>
        <v>#DIV/0!</v>
      </c>
      <c r="AJ39" s="46" t="e">
        <f>IF(SUM($E$39:AI39)&gt;SUM($E$38:AJ38),0,IF((SUM($E$39:AI39)+AI39)&gt;SUM($E$38:AJ38),SUM($E$38:AI38)-SUM($E$39:AI39),AI39+AI38/$B$51))</f>
        <v>#DIV/0!</v>
      </c>
      <c r="AK39" s="46" t="e">
        <f>IF(SUM($E$39:AJ39)&gt;SUM($E$38:AK38),0,IF((SUM($E$39:AJ39)+AJ39)&gt;SUM($E$38:AK38),SUM($E$38:AJ38)-SUM($E$39:AJ39),AJ39+AJ38/$B$51))</f>
        <v>#DIV/0!</v>
      </c>
      <c r="AL39" s="46" t="e">
        <f>IF(SUM($E$39:AK39)&gt;SUM($E$38:AL38),0,IF((SUM($E$39:AK39)+AK39)&gt;SUM($E$38:AL38),SUM($E$38:AK38)-SUM($E$39:AK39),AK39+AK38/$B$51))</f>
        <v>#DIV/0!</v>
      </c>
      <c r="AM39" s="46" t="e">
        <f>IF(SUM($E$39:AL39)&gt;SUM($E$38:AM38),0,IF((SUM($E$39:AL39)+AL39)&gt;SUM($E$38:AM38),SUM($E$38:AL38)-SUM($E$39:AL39),AL39+AL38/$B$51))</f>
        <v>#DIV/0!</v>
      </c>
      <c r="AN39" s="46" t="e">
        <f>IF(SUM($E$39:AM39)&gt;SUM($E$38:AN38),0,IF((SUM($E$39:AM39)+AM39)&gt;SUM($E$38:AN38),SUM($E$38:AM38)-SUM($E$39:AM39),AM39+AM38/$B$51))</f>
        <v>#DIV/0!</v>
      </c>
      <c r="AO39" s="46" t="e">
        <f>IF(SUM($E$39:AN39)&gt;SUM($E$38:AO38),0,IF((SUM($E$39:AN39)+AN39)&gt;SUM($E$38:AO38),SUM($E$38:AN38)-SUM($E$39:AN39),AN39+AN38/$B$51))</f>
        <v>#DIV/0!</v>
      </c>
      <c r="AP39" s="46" t="e">
        <f>IF(SUM($E$39:AO39)&gt;SUM($E$38:AP38),0,IF((SUM($E$39:AO39)+AO39)&gt;SUM($E$38:AP38),SUM($E$38:AO38)-SUM($E$39:AO39),AO39+AO38/$B$51))</f>
        <v>#DIV/0!</v>
      </c>
      <c r="AQ39" s="46" t="e">
        <f>IF(SUM($E$39:AP39)&gt;SUM($E$38:AQ38),0,IF((SUM($E$39:AP39)+AP39)&gt;SUM($E$38:AQ38),SUM($E$38:AP38)-SUM($E$39:AP39),AP39+AP38/$B$51))</f>
        <v>#DIV/0!</v>
      </c>
    </row>
    <row r="40" spans="1:43" x14ac:dyDescent="0.25">
      <c r="A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</row>
    <row r="41" spans="1:43" x14ac:dyDescent="0.25">
      <c r="A41" s="137" t="s">
        <v>61</v>
      </c>
    </row>
    <row r="42" spans="1:43" x14ac:dyDescent="0.25">
      <c r="A42" s="140" t="s">
        <v>147</v>
      </c>
      <c r="B42" s="46"/>
      <c r="C42" s="31"/>
      <c r="D42" s="31"/>
      <c r="E42" s="25" t="s">
        <v>1</v>
      </c>
    </row>
    <row r="43" spans="1:43" x14ac:dyDescent="0.25">
      <c r="A43" s="140" t="s">
        <v>148</v>
      </c>
      <c r="B43" s="46"/>
      <c r="C43" s="31"/>
      <c r="D43" s="31"/>
      <c r="E43" s="25"/>
    </row>
    <row r="44" spans="1:43" x14ac:dyDescent="0.25">
      <c r="A44" s="140"/>
      <c r="B44" s="32" t="str">
        <f>IF(B43&lt;=0.03*(B42-B46),"výdaje na TDI jsou v pořádku / sum is OK","TDI nad 3% realizace")</f>
        <v>výdaje na TDI jsou v pořádku / sum is OK</v>
      </c>
      <c r="C44" s="31"/>
      <c r="D44" s="31"/>
      <c r="E44" s="25"/>
    </row>
    <row r="45" spans="1:43" x14ac:dyDescent="0.25">
      <c r="A45" s="154" t="s">
        <v>151</v>
      </c>
      <c r="B45" s="24">
        <f>B42+B43</f>
        <v>0</v>
      </c>
      <c r="C45" s="31"/>
      <c r="D45" s="31"/>
      <c r="E45" s="25"/>
    </row>
    <row r="46" spans="1:43" x14ac:dyDescent="0.25">
      <c r="A46" s="140" t="s">
        <v>150</v>
      </c>
      <c r="B46" s="46"/>
      <c r="C46" s="31"/>
      <c r="D46" s="31"/>
      <c r="E46" s="25"/>
    </row>
    <row r="47" spans="1:43" x14ac:dyDescent="0.25">
      <c r="A47" s="154" t="s">
        <v>152</v>
      </c>
      <c r="B47" s="24">
        <f>B45-B46</f>
        <v>0</v>
      </c>
      <c r="C47" s="31"/>
      <c r="D47" s="31"/>
      <c r="E47" s="25"/>
    </row>
    <row r="48" spans="1:43" x14ac:dyDescent="0.25">
      <c r="A48" s="140" t="s">
        <v>153</v>
      </c>
      <c r="B48" s="159"/>
      <c r="C48" s="31"/>
      <c r="D48" s="31"/>
      <c r="E48" s="25"/>
    </row>
    <row r="49" spans="1:43" x14ac:dyDescent="0.25">
      <c r="A49" s="22" t="s">
        <v>154</v>
      </c>
      <c r="B49" s="24">
        <f>B48*B47</f>
        <v>0</v>
      </c>
      <c r="C49" s="31"/>
      <c r="D49" s="31"/>
      <c r="E49" s="25"/>
    </row>
    <row r="50" spans="1:43" x14ac:dyDescent="0.25">
      <c r="A50" s="22" t="s">
        <v>155</v>
      </c>
      <c r="B50" s="160" t="e">
        <f>B49/B45</f>
        <v>#DIV/0!</v>
      </c>
      <c r="C50" s="31"/>
      <c r="D50" s="31"/>
      <c r="E50" s="25"/>
    </row>
    <row r="51" spans="1:43" x14ac:dyDescent="0.25">
      <c r="A51" s="140" t="s">
        <v>62</v>
      </c>
      <c r="B51" s="46">
        <v>0</v>
      </c>
      <c r="C51" s="21"/>
      <c r="D51" s="21"/>
      <c r="E51" s="25"/>
    </row>
    <row r="52" spans="1:43" s="1" customFormat="1" x14ac:dyDescent="0.25">
      <c r="A52" s="137" t="s">
        <v>156</v>
      </c>
      <c r="B52" s="32" t="str">
        <f>IF(SUM(E52:AQ52)=B45,"součet v pořádku / sum is OK","součet v řádku nesedí")</f>
        <v>součet v pořádku / sum is OK</v>
      </c>
      <c r="C52" s="19"/>
      <c r="D52" s="33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</row>
    <row r="53" spans="1:43" s="1" customFormat="1" x14ac:dyDescent="0.25">
      <c r="A53" s="137" t="s">
        <v>157</v>
      </c>
      <c r="B53" s="32" t="str">
        <f>IF(SUM(E53:AQ53)=B49,"součet v pořádku / sum is OK","součet v řádku nesedí")</f>
        <v>součet v pořádku / sum is OK</v>
      </c>
      <c r="C53" s="19"/>
      <c r="D53" s="33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</row>
    <row r="54" spans="1:43" x14ac:dyDescent="0.25">
      <c r="A54" s="22"/>
      <c r="D54" s="21"/>
    </row>
    <row r="55" spans="1:43" x14ac:dyDescent="0.25">
      <c r="A55" s="139" t="s">
        <v>63</v>
      </c>
      <c r="D55" s="21"/>
    </row>
    <row r="56" spans="1:43" s="34" customFormat="1" x14ac:dyDescent="0.25">
      <c r="A56" s="141" t="s">
        <v>125</v>
      </c>
      <c r="B56" s="20" t="s">
        <v>105</v>
      </c>
      <c r="C56" s="20" t="s">
        <v>106</v>
      </c>
      <c r="D56" s="21"/>
    </row>
    <row r="57" spans="1:43" x14ac:dyDescent="0.25">
      <c r="A57" s="157" t="s">
        <v>64</v>
      </c>
      <c r="B57" s="156"/>
      <c r="C57" s="48"/>
      <c r="D57" s="21"/>
      <c r="E57" s="46"/>
      <c r="F57" s="46"/>
      <c r="G57" s="46"/>
      <c r="H57" s="46"/>
      <c r="I57" s="46"/>
      <c r="J57" s="51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</row>
    <row r="58" spans="1:43" x14ac:dyDescent="0.25">
      <c r="A58" s="142" t="s">
        <v>65</v>
      </c>
      <c r="C58" s="35"/>
      <c r="D58" s="21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</row>
    <row r="59" spans="1:43" x14ac:dyDescent="0.25">
      <c r="A59" s="142" t="s">
        <v>66</v>
      </c>
      <c r="C59" s="35"/>
      <c r="D59" s="21"/>
      <c r="E59" s="52" t="str">
        <f>IFERROR(E57/E58,"")</f>
        <v/>
      </c>
      <c r="F59" s="52" t="str">
        <f t="shared" ref="F59:AQ59" si="4">IFERROR(F57/F58,"")</f>
        <v/>
      </c>
      <c r="G59" s="52" t="str">
        <f t="shared" si="4"/>
        <v/>
      </c>
      <c r="H59" s="52" t="str">
        <f t="shared" si="4"/>
        <v/>
      </c>
      <c r="I59" s="52" t="str">
        <f t="shared" si="4"/>
        <v/>
      </c>
      <c r="J59" s="52" t="str">
        <f t="shared" si="4"/>
        <v/>
      </c>
      <c r="K59" s="52" t="str">
        <f t="shared" si="4"/>
        <v/>
      </c>
      <c r="L59" s="52" t="str">
        <f t="shared" si="4"/>
        <v/>
      </c>
      <c r="M59" s="52" t="str">
        <f t="shared" si="4"/>
        <v/>
      </c>
      <c r="N59" s="52" t="str">
        <f t="shared" si="4"/>
        <v/>
      </c>
      <c r="O59" s="52" t="str">
        <f t="shared" si="4"/>
        <v/>
      </c>
      <c r="P59" s="52" t="str">
        <f t="shared" si="4"/>
        <v/>
      </c>
      <c r="Q59" s="52" t="str">
        <f t="shared" si="4"/>
        <v/>
      </c>
      <c r="R59" s="52" t="str">
        <f t="shared" si="4"/>
        <v/>
      </c>
      <c r="S59" s="52" t="str">
        <f t="shared" si="4"/>
        <v/>
      </c>
      <c r="T59" s="52" t="str">
        <f t="shared" si="4"/>
        <v/>
      </c>
      <c r="U59" s="52" t="str">
        <f t="shared" si="4"/>
        <v/>
      </c>
      <c r="V59" s="52" t="str">
        <f t="shared" si="4"/>
        <v/>
      </c>
      <c r="W59" s="52" t="str">
        <f t="shared" si="4"/>
        <v/>
      </c>
      <c r="X59" s="52" t="str">
        <f t="shared" si="4"/>
        <v/>
      </c>
      <c r="Y59" s="52" t="str">
        <f t="shared" si="4"/>
        <v/>
      </c>
      <c r="Z59" s="52" t="str">
        <f t="shared" si="4"/>
        <v/>
      </c>
      <c r="AA59" s="52" t="str">
        <f t="shared" si="4"/>
        <v/>
      </c>
      <c r="AB59" s="52" t="str">
        <f t="shared" si="4"/>
        <v/>
      </c>
      <c r="AC59" s="52" t="str">
        <f t="shared" si="4"/>
        <v/>
      </c>
      <c r="AD59" s="52" t="str">
        <f t="shared" si="4"/>
        <v/>
      </c>
      <c r="AE59" s="52" t="str">
        <f t="shared" si="4"/>
        <v/>
      </c>
      <c r="AF59" s="52" t="str">
        <f t="shared" si="4"/>
        <v/>
      </c>
      <c r="AG59" s="52" t="str">
        <f t="shared" si="4"/>
        <v/>
      </c>
      <c r="AH59" s="52" t="str">
        <f t="shared" si="4"/>
        <v/>
      </c>
      <c r="AI59" s="52" t="str">
        <f t="shared" si="4"/>
        <v/>
      </c>
      <c r="AJ59" s="52" t="str">
        <f t="shared" si="4"/>
        <v/>
      </c>
      <c r="AK59" s="52" t="str">
        <f t="shared" si="4"/>
        <v/>
      </c>
      <c r="AL59" s="52" t="str">
        <f t="shared" si="4"/>
        <v/>
      </c>
      <c r="AM59" s="52" t="str">
        <f t="shared" si="4"/>
        <v/>
      </c>
      <c r="AN59" s="52" t="str">
        <f t="shared" si="4"/>
        <v/>
      </c>
      <c r="AO59" s="52" t="str">
        <f t="shared" si="4"/>
        <v/>
      </c>
      <c r="AP59" s="52" t="str">
        <f t="shared" si="4"/>
        <v/>
      </c>
      <c r="AQ59" s="52" t="str">
        <f t="shared" si="4"/>
        <v/>
      </c>
    </row>
    <row r="60" spans="1:43" x14ac:dyDescent="0.25">
      <c r="A60" s="155" t="s">
        <v>69</v>
      </c>
      <c r="B60" s="46"/>
      <c r="C60" s="48"/>
      <c r="D60" s="21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</row>
    <row r="61" spans="1:43" x14ac:dyDescent="0.25">
      <c r="A61" s="143" t="s">
        <v>67</v>
      </c>
      <c r="C61" s="35"/>
      <c r="D61" s="21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</row>
    <row r="62" spans="1:43" x14ac:dyDescent="0.25">
      <c r="A62" s="143" t="s">
        <v>68</v>
      </c>
      <c r="C62" s="35"/>
      <c r="D62" s="21"/>
      <c r="E62" s="52" t="str">
        <f t="shared" ref="E62:AQ62" si="5">IFERROR(E60/E61,"")</f>
        <v/>
      </c>
      <c r="F62" s="52" t="str">
        <f t="shared" si="5"/>
        <v/>
      </c>
      <c r="G62" s="52" t="str">
        <f t="shared" si="5"/>
        <v/>
      </c>
      <c r="H62" s="52" t="str">
        <f t="shared" si="5"/>
        <v/>
      </c>
      <c r="I62" s="52" t="str">
        <f t="shared" si="5"/>
        <v/>
      </c>
      <c r="J62" s="52" t="str">
        <f t="shared" si="5"/>
        <v/>
      </c>
      <c r="K62" s="52" t="str">
        <f t="shared" si="5"/>
        <v/>
      </c>
      <c r="L62" s="52" t="str">
        <f t="shared" si="5"/>
        <v/>
      </c>
      <c r="M62" s="52" t="str">
        <f t="shared" si="5"/>
        <v/>
      </c>
      <c r="N62" s="52" t="str">
        <f t="shared" si="5"/>
        <v/>
      </c>
      <c r="O62" s="52" t="str">
        <f t="shared" si="5"/>
        <v/>
      </c>
      <c r="P62" s="52" t="str">
        <f t="shared" si="5"/>
        <v/>
      </c>
      <c r="Q62" s="52" t="str">
        <f t="shared" si="5"/>
        <v/>
      </c>
      <c r="R62" s="52" t="str">
        <f t="shared" si="5"/>
        <v/>
      </c>
      <c r="S62" s="52" t="str">
        <f t="shared" si="5"/>
        <v/>
      </c>
      <c r="T62" s="52" t="str">
        <f t="shared" si="5"/>
        <v/>
      </c>
      <c r="U62" s="52" t="str">
        <f t="shared" si="5"/>
        <v/>
      </c>
      <c r="V62" s="52" t="str">
        <f t="shared" si="5"/>
        <v/>
      </c>
      <c r="W62" s="52" t="str">
        <f t="shared" si="5"/>
        <v/>
      </c>
      <c r="X62" s="52" t="str">
        <f t="shared" si="5"/>
        <v/>
      </c>
      <c r="Y62" s="52" t="str">
        <f t="shared" si="5"/>
        <v/>
      </c>
      <c r="Z62" s="52" t="str">
        <f t="shared" si="5"/>
        <v/>
      </c>
      <c r="AA62" s="52" t="str">
        <f t="shared" si="5"/>
        <v/>
      </c>
      <c r="AB62" s="52" t="str">
        <f t="shared" si="5"/>
        <v/>
      </c>
      <c r="AC62" s="52" t="str">
        <f t="shared" si="5"/>
        <v/>
      </c>
      <c r="AD62" s="52" t="str">
        <f t="shared" si="5"/>
        <v/>
      </c>
      <c r="AE62" s="52" t="str">
        <f t="shared" si="5"/>
        <v/>
      </c>
      <c r="AF62" s="52" t="str">
        <f t="shared" si="5"/>
        <v/>
      </c>
      <c r="AG62" s="52" t="str">
        <f t="shared" si="5"/>
        <v/>
      </c>
      <c r="AH62" s="52" t="str">
        <f t="shared" si="5"/>
        <v/>
      </c>
      <c r="AI62" s="52" t="str">
        <f t="shared" si="5"/>
        <v/>
      </c>
      <c r="AJ62" s="52" t="str">
        <f t="shared" si="5"/>
        <v/>
      </c>
      <c r="AK62" s="52" t="str">
        <f t="shared" si="5"/>
        <v/>
      </c>
      <c r="AL62" s="52" t="str">
        <f t="shared" si="5"/>
        <v/>
      </c>
      <c r="AM62" s="52" t="str">
        <f t="shared" si="5"/>
        <v/>
      </c>
      <c r="AN62" s="52" t="str">
        <f t="shared" si="5"/>
        <v/>
      </c>
      <c r="AO62" s="52" t="str">
        <f t="shared" si="5"/>
        <v/>
      </c>
      <c r="AP62" s="52" t="str">
        <f t="shared" si="5"/>
        <v/>
      </c>
      <c r="AQ62" s="52" t="str">
        <f t="shared" si="5"/>
        <v/>
      </c>
    </row>
    <row r="63" spans="1:43" x14ac:dyDescent="0.25">
      <c r="A63" s="155" t="s">
        <v>70</v>
      </c>
      <c r="B63" s="46"/>
      <c r="C63" s="48"/>
      <c r="D63" s="21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</row>
    <row r="64" spans="1:43" x14ac:dyDescent="0.25">
      <c r="A64" s="143" t="s">
        <v>71</v>
      </c>
      <c r="C64" s="35"/>
      <c r="D64" s="21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</row>
    <row r="65" spans="1:43" x14ac:dyDescent="0.25">
      <c r="A65" s="143" t="s">
        <v>72</v>
      </c>
      <c r="C65" s="35"/>
      <c r="D65" s="21"/>
      <c r="E65" s="52" t="str">
        <f t="shared" ref="E65:AQ65" si="6">IFERROR(E63/E64,"")</f>
        <v/>
      </c>
      <c r="F65" s="52" t="str">
        <f t="shared" si="6"/>
        <v/>
      </c>
      <c r="G65" s="52" t="str">
        <f t="shared" si="6"/>
        <v/>
      </c>
      <c r="H65" s="52" t="str">
        <f t="shared" si="6"/>
        <v/>
      </c>
      <c r="I65" s="52" t="str">
        <f t="shared" si="6"/>
        <v/>
      </c>
      <c r="J65" s="52" t="str">
        <f t="shared" si="6"/>
        <v/>
      </c>
      <c r="K65" s="52" t="str">
        <f t="shared" si="6"/>
        <v/>
      </c>
      <c r="L65" s="52" t="str">
        <f t="shared" si="6"/>
        <v/>
      </c>
      <c r="M65" s="52" t="str">
        <f t="shared" si="6"/>
        <v/>
      </c>
      <c r="N65" s="52" t="str">
        <f t="shared" si="6"/>
        <v/>
      </c>
      <c r="O65" s="52" t="str">
        <f t="shared" si="6"/>
        <v/>
      </c>
      <c r="P65" s="52" t="str">
        <f t="shared" si="6"/>
        <v/>
      </c>
      <c r="Q65" s="52" t="str">
        <f t="shared" si="6"/>
        <v/>
      </c>
      <c r="R65" s="52" t="str">
        <f t="shared" si="6"/>
        <v/>
      </c>
      <c r="S65" s="52" t="str">
        <f t="shared" si="6"/>
        <v/>
      </c>
      <c r="T65" s="52" t="str">
        <f t="shared" si="6"/>
        <v/>
      </c>
      <c r="U65" s="52" t="str">
        <f t="shared" si="6"/>
        <v/>
      </c>
      <c r="V65" s="52" t="str">
        <f t="shared" si="6"/>
        <v/>
      </c>
      <c r="W65" s="52" t="str">
        <f t="shared" si="6"/>
        <v/>
      </c>
      <c r="X65" s="52" t="str">
        <f t="shared" si="6"/>
        <v/>
      </c>
      <c r="Y65" s="52" t="str">
        <f t="shared" si="6"/>
        <v/>
      </c>
      <c r="Z65" s="52" t="str">
        <f t="shared" si="6"/>
        <v/>
      </c>
      <c r="AA65" s="52" t="str">
        <f t="shared" si="6"/>
        <v/>
      </c>
      <c r="AB65" s="52" t="str">
        <f t="shared" si="6"/>
        <v/>
      </c>
      <c r="AC65" s="52" t="str">
        <f t="shared" si="6"/>
        <v/>
      </c>
      <c r="AD65" s="52" t="str">
        <f t="shared" si="6"/>
        <v/>
      </c>
      <c r="AE65" s="52" t="str">
        <f t="shared" si="6"/>
        <v/>
      </c>
      <c r="AF65" s="52" t="str">
        <f t="shared" si="6"/>
        <v/>
      </c>
      <c r="AG65" s="52" t="str">
        <f t="shared" si="6"/>
        <v/>
      </c>
      <c r="AH65" s="52" t="str">
        <f t="shared" si="6"/>
        <v/>
      </c>
      <c r="AI65" s="52" t="str">
        <f t="shared" si="6"/>
        <v/>
      </c>
      <c r="AJ65" s="52" t="str">
        <f t="shared" si="6"/>
        <v/>
      </c>
      <c r="AK65" s="52" t="str">
        <f t="shared" si="6"/>
        <v/>
      </c>
      <c r="AL65" s="52" t="str">
        <f t="shared" si="6"/>
        <v/>
      </c>
      <c r="AM65" s="52" t="str">
        <f t="shared" si="6"/>
        <v/>
      </c>
      <c r="AN65" s="52" t="str">
        <f t="shared" si="6"/>
        <v/>
      </c>
      <c r="AO65" s="52" t="str">
        <f t="shared" si="6"/>
        <v/>
      </c>
      <c r="AP65" s="52" t="str">
        <f t="shared" si="6"/>
        <v/>
      </c>
      <c r="AQ65" s="52" t="str">
        <f t="shared" si="6"/>
        <v/>
      </c>
    </row>
    <row r="66" spans="1:43" x14ac:dyDescent="0.25">
      <c r="A66" s="155" t="s">
        <v>73</v>
      </c>
      <c r="B66" s="46"/>
      <c r="C66" s="21"/>
      <c r="D66" s="21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</row>
    <row r="67" spans="1:43" x14ac:dyDescent="0.25">
      <c r="A67" s="155" t="s">
        <v>126</v>
      </c>
      <c r="C67" s="21"/>
      <c r="D67" s="21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</row>
    <row r="68" spans="1:43" x14ac:dyDescent="0.25">
      <c r="A68" s="143" t="s">
        <v>135</v>
      </c>
      <c r="C68" s="21"/>
      <c r="D68" s="21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</row>
    <row r="69" spans="1:43" x14ac:dyDescent="0.25">
      <c r="A69" s="143" t="s">
        <v>127</v>
      </c>
      <c r="C69" s="21"/>
      <c r="D69" s="21"/>
      <c r="E69" s="52" t="str">
        <f>IFERROR(E67/E68/1000,"")</f>
        <v/>
      </c>
      <c r="F69" s="52" t="str">
        <f t="shared" ref="F69:AQ69" si="7">IFERROR(F67/F68/1000,"")</f>
        <v/>
      </c>
      <c r="G69" s="52" t="str">
        <f t="shared" si="7"/>
        <v/>
      </c>
      <c r="H69" s="52" t="str">
        <f t="shared" si="7"/>
        <v/>
      </c>
      <c r="I69" s="52" t="str">
        <f t="shared" si="7"/>
        <v/>
      </c>
      <c r="J69" s="52" t="str">
        <f t="shared" si="7"/>
        <v/>
      </c>
      <c r="K69" s="52" t="str">
        <f t="shared" si="7"/>
        <v/>
      </c>
      <c r="L69" s="52" t="str">
        <f t="shared" si="7"/>
        <v/>
      </c>
      <c r="M69" s="52" t="str">
        <f t="shared" si="7"/>
        <v/>
      </c>
      <c r="N69" s="52" t="str">
        <f t="shared" si="7"/>
        <v/>
      </c>
      <c r="O69" s="52" t="str">
        <f t="shared" si="7"/>
        <v/>
      </c>
      <c r="P69" s="52" t="str">
        <f t="shared" si="7"/>
        <v/>
      </c>
      <c r="Q69" s="52" t="str">
        <f t="shared" si="7"/>
        <v/>
      </c>
      <c r="R69" s="52" t="str">
        <f t="shared" si="7"/>
        <v/>
      </c>
      <c r="S69" s="52" t="str">
        <f t="shared" si="7"/>
        <v/>
      </c>
      <c r="T69" s="52" t="str">
        <f t="shared" si="7"/>
        <v/>
      </c>
      <c r="U69" s="52" t="str">
        <f t="shared" si="7"/>
        <v/>
      </c>
      <c r="V69" s="52" t="str">
        <f t="shared" si="7"/>
        <v/>
      </c>
      <c r="W69" s="52" t="str">
        <f t="shared" si="7"/>
        <v/>
      </c>
      <c r="X69" s="52" t="str">
        <f t="shared" si="7"/>
        <v/>
      </c>
      <c r="Y69" s="52" t="str">
        <f t="shared" si="7"/>
        <v/>
      </c>
      <c r="Z69" s="52" t="str">
        <f t="shared" si="7"/>
        <v/>
      </c>
      <c r="AA69" s="52" t="str">
        <f t="shared" si="7"/>
        <v/>
      </c>
      <c r="AB69" s="52" t="str">
        <f t="shared" si="7"/>
        <v/>
      </c>
      <c r="AC69" s="52" t="str">
        <f t="shared" si="7"/>
        <v/>
      </c>
      <c r="AD69" s="52" t="str">
        <f t="shared" si="7"/>
        <v/>
      </c>
      <c r="AE69" s="52" t="str">
        <f t="shared" si="7"/>
        <v/>
      </c>
      <c r="AF69" s="52" t="str">
        <f t="shared" si="7"/>
        <v/>
      </c>
      <c r="AG69" s="52" t="str">
        <f t="shared" si="7"/>
        <v/>
      </c>
      <c r="AH69" s="52" t="str">
        <f t="shared" si="7"/>
        <v/>
      </c>
      <c r="AI69" s="52" t="str">
        <f t="shared" si="7"/>
        <v/>
      </c>
      <c r="AJ69" s="52" t="str">
        <f t="shared" si="7"/>
        <v/>
      </c>
      <c r="AK69" s="52" t="str">
        <f t="shared" si="7"/>
        <v/>
      </c>
      <c r="AL69" s="52" t="str">
        <f t="shared" si="7"/>
        <v/>
      </c>
      <c r="AM69" s="52" t="str">
        <f t="shared" si="7"/>
        <v/>
      </c>
      <c r="AN69" s="52" t="str">
        <f t="shared" si="7"/>
        <v/>
      </c>
      <c r="AO69" s="52" t="str">
        <f t="shared" si="7"/>
        <v/>
      </c>
      <c r="AP69" s="52" t="str">
        <f t="shared" si="7"/>
        <v/>
      </c>
      <c r="AQ69" s="52" t="str">
        <f t="shared" si="7"/>
        <v/>
      </c>
    </row>
    <row r="70" spans="1:43" x14ac:dyDescent="0.25">
      <c r="A70" s="158" t="s">
        <v>128</v>
      </c>
      <c r="C70" s="21"/>
      <c r="D70" s="21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</row>
    <row r="71" spans="1:43" x14ac:dyDescent="0.25">
      <c r="A71" s="143" t="s">
        <v>139</v>
      </c>
      <c r="C71" s="21"/>
      <c r="D71" s="21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</row>
    <row r="72" spans="1:43" x14ac:dyDescent="0.25">
      <c r="A72" s="143" t="s">
        <v>129</v>
      </c>
      <c r="B72" s="1"/>
      <c r="C72" s="21"/>
      <c r="D72" s="21"/>
      <c r="E72" s="52" t="str">
        <f>IFERROR(E70/E71/1000,"")</f>
        <v/>
      </c>
      <c r="F72" s="52" t="str">
        <f t="shared" ref="F72:AQ72" si="8">IFERROR(F70/F71/1000,"")</f>
        <v/>
      </c>
      <c r="G72" s="52" t="str">
        <f t="shared" si="8"/>
        <v/>
      </c>
      <c r="H72" s="52" t="str">
        <f t="shared" si="8"/>
        <v/>
      </c>
      <c r="I72" s="52" t="str">
        <f t="shared" si="8"/>
        <v/>
      </c>
      <c r="J72" s="52" t="str">
        <f t="shared" si="8"/>
        <v/>
      </c>
      <c r="K72" s="52" t="str">
        <f t="shared" si="8"/>
        <v/>
      </c>
      <c r="L72" s="52" t="str">
        <f t="shared" si="8"/>
        <v/>
      </c>
      <c r="M72" s="52" t="str">
        <f t="shared" si="8"/>
        <v/>
      </c>
      <c r="N72" s="52" t="str">
        <f t="shared" si="8"/>
        <v/>
      </c>
      <c r="O72" s="52" t="str">
        <f t="shared" si="8"/>
        <v/>
      </c>
      <c r="P72" s="52" t="str">
        <f t="shared" si="8"/>
        <v/>
      </c>
      <c r="Q72" s="52" t="str">
        <f t="shared" si="8"/>
        <v/>
      </c>
      <c r="R72" s="52" t="str">
        <f t="shared" si="8"/>
        <v/>
      </c>
      <c r="S72" s="52" t="str">
        <f t="shared" si="8"/>
        <v/>
      </c>
      <c r="T72" s="52" t="str">
        <f t="shared" si="8"/>
        <v/>
      </c>
      <c r="U72" s="52" t="str">
        <f t="shared" si="8"/>
        <v/>
      </c>
      <c r="V72" s="52" t="str">
        <f t="shared" si="8"/>
        <v/>
      </c>
      <c r="W72" s="52" t="str">
        <f t="shared" si="8"/>
        <v/>
      </c>
      <c r="X72" s="52" t="str">
        <f t="shared" si="8"/>
        <v/>
      </c>
      <c r="Y72" s="52" t="str">
        <f t="shared" si="8"/>
        <v/>
      </c>
      <c r="Z72" s="52" t="str">
        <f t="shared" si="8"/>
        <v/>
      </c>
      <c r="AA72" s="52" t="str">
        <f t="shared" si="8"/>
        <v/>
      </c>
      <c r="AB72" s="52" t="str">
        <f t="shared" si="8"/>
        <v/>
      </c>
      <c r="AC72" s="52" t="str">
        <f t="shared" si="8"/>
        <v/>
      </c>
      <c r="AD72" s="52" t="str">
        <f t="shared" si="8"/>
        <v/>
      </c>
      <c r="AE72" s="52" t="str">
        <f t="shared" si="8"/>
        <v/>
      </c>
      <c r="AF72" s="52" t="str">
        <f t="shared" si="8"/>
        <v/>
      </c>
      <c r="AG72" s="52" t="str">
        <f t="shared" si="8"/>
        <v/>
      </c>
      <c r="AH72" s="52" t="str">
        <f t="shared" si="8"/>
        <v/>
      </c>
      <c r="AI72" s="52" t="str">
        <f t="shared" si="8"/>
        <v/>
      </c>
      <c r="AJ72" s="52" t="str">
        <f t="shared" si="8"/>
        <v/>
      </c>
      <c r="AK72" s="52" t="str">
        <f t="shared" si="8"/>
        <v/>
      </c>
      <c r="AL72" s="52" t="str">
        <f t="shared" si="8"/>
        <v/>
      </c>
      <c r="AM72" s="52" t="str">
        <f t="shared" si="8"/>
        <v/>
      </c>
      <c r="AN72" s="52" t="str">
        <f t="shared" si="8"/>
        <v/>
      </c>
      <c r="AO72" s="52" t="str">
        <f t="shared" si="8"/>
        <v/>
      </c>
      <c r="AP72" s="52" t="str">
        <f t="shared" si="8"/>
        <v/>
      </c>
      <c r="AQ72" s="52" t="str">
        <f t="shared" si="8"/>
        <v/>
      </c>
    </row>
    <row r="73" spans="1:43" x14ac:dyDescent="0.25">
      <c r="A73" s="137" t="s">
        <v>136</v>
      </c>
      <c r="B73" s="1" t="str">
        <f>IF(SUM(E73:AQ73)=SUM(E57:AQ57,E60:AQ60,E63:AQ63,E66:AQ66,E67:AQ67,E70:AQ70),"součet v pořádku / sum is OK","součet paliva nesedí")</f>
        <v>součet v pořádku / sum is OK</v>
      </c>
      <c r="C73" s="37"/>
      <c r="D73" s="2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</row>
    <row r="74" spans="1:43" x14ac:dyDescent="0.25">
      <c r="D74" s="2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</row>
    <row r="75" spans="1:43" x14ac:dyDescent="0.25">
      <c r="A75" s="140" t="s">
        <v>74</v>
      </c>
      <c r="D75" s="21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</row>
    <row r="76" spans="1:43" s="1" customFormat="1" x14ac:dyDescent="0.25">
      <c r="A76" s="137" t="s">
        <v>113</v>
      </c>
      <c r="C76" s="19"/>
      <c r="D76" s="21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</row>
    <row r="77" spans="1:43" s="1" customFormat="1" x14ac:dyDescent="0.25">
      <c r="A77" s="137"/>
      <c r="C77" s="19"/>
      <c r="D77" s="21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s="1" customFormat="1" x14ac:dyDescent="0.25">
      <c r="A78" s="137" t="s">
        <v>75</v>
      </c>
      <c r="B78" s="20" t="s">
        <v>107</v>
      </c>
      <c r="C78" s="19"/>
      <c r="D78" s="21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s="39" customFormat="1" x14ac:dyDescent="0.25">
      <c r="A79" s="144" t="s">
        <v>76</v>
      </c>
      <c r="B79" s="46"/>
      <c r="C79" s="38"/>
      <c r="D79" s="3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</row>
    <row r="80" spans="1:43" s="39" customFormat="1" x14ac:dyDescent="0.25">
      <c r="A80" s="144" t="s">
        <v>77</v>
      </c>
      <c r="B80" s="46"/>
      <c r="C80" s="38"/>
      <c r="D80" s="3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</row>
    <row r="81" spans="1:43" s="39" customFormat="1" x14ac:dyDescent="0.25">
      <c r="A81" s="144" t="s">
        <v>78</v>
      </c>
      <c r="B81" s="46"/>
      <c r="C81" s="38"/>
      <c r="D81" s="3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</row>
    <row r="82" spans="1:43" s="39" customFormat="1" x14ac:dyDescent="0.25">
      <c r="A82" s="144" t="s">
        <v>79</v>
      </c>
      <c r="B82" s="46"/>
      <c r="C82" s="38"/>
      <c r="D82" s="3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</row>
    <row r="83" spans="1:43" s="39" customFormat="1" x14ac:dyDescent="0.25">
      <c r="A83" s="144" t="s">
        <v>80</v>
      </c>
      <c r="B83" s="46"/>
      <c r="C83" s="38"/>
      <c r="D83" s="3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</row>
    <row r="84" spans="1:43" s="39" customFormat="1" x14ac:dyDescent="0.25">
      <c r="A84" s="144" t="s">
        <v>81</v>
      </c>
      <c r="B84" s="46"/>
      <c r="C84" s="38"/>
      <c r="D84" s="3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</row>
    <row r="85" spans="1:43" s="39" customFormat="1" x14ac:dyDescent="0.25">
      <c r="A85" s="144" t="s">
        <v>82</v>
      </c>
      <c r="B85" s="46"/>
      <c r="C85" s="38"/>
      <c r="D85" s="3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</row>
    <row r="86" spans="1:43" s="39" customFormat="1" x14ac:dyDescent="0.25">
      <c r="A86" s="144" t="s">
        <v>83</v>
      </c>
      <c r="B86" s="46"/>
      <c r="C86" s="38"/>
      <c r="D86" s="3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</row>
    <row r="87" spans="1:43" s="39" customFormat="1" x14ac:dyDescent="0.25">
      <c r="A87" s="144" t="s">
        <v>84</v>
      </c>
      <c r="B87" s="46"/>
      <c r="C87" s="38"/>
      <c r="D87" s="3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</row>
    <row r="88" spans="1:43" s="39" customFormat="1" x14ac:dyDescent="0.25">
      <c r="A88" s="144" t="s">
        <v>85</v>
      </c>
      <c r="B88" s="46"/>
      <c r="C88" s="38"/>
      <c r="D88" s="3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</row>
    <row r="89" spans="1:43" s="39" customFormat="1" x14ac:dyDescent="0.25">
      <c r="A89" s="144" t="s">
        <v>86</v>
      </c>
      <c r="B89" s="46"/>
      <c r="C89" s="38"/>
      <c r="D89" s="3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</row>
    <row r="90" spans="1:43" s="39" customFormat="1" x14ac:dyDescent="0.25">
      <c r="A90" s="144" t="s">
        <v>87</v>
      </c>
      <c r="B90" s="46"/>
      <c r="C90" s="38"/>
      <c r="D90" s="3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</row>
    <row r="91" spans="1:43" s="1" customFormat="1" ht="15" customHeight="1" x14ac:dyDescent="0.25">
      <c r="A91" s="145" t="s">
        <v>88</v>
      </c>
      <c r="B91" s="36" t="str">
        <f>IF(SUM(E91:AQ91)=SUM(E79:AQ90),"součet v pořádku / sum is OK","součet ostatní náklady nesedí")</f>
        <v>součet v pořádku / sum is OK</v>
      </c>
      <c r="C91" s="37"/>
      <c r="D91" s="2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</row>
    <row r="92" spans="1:43" x14ac:dyDescent="0.25">
      <c r="A92" s="22"/>
      <c r="D92" s="21"/>
      <c r="I92" s="40" t="s">
        <v>2</v>
      </c>
      <c r="J92" s="41">
        <v>1663003</v>
      </c>
      <c r="K92" s="25" t="s">
        <v>3</v>
      </c>
    </row>
    <row r="93" spans="1:43" x14ac:dyDescent="0.25">
      <c r="A93" s="137" t="s">
        <v>89</v>
      </c>
    </row>
    <row r="94" spans="1:43" s="1" customFormat="1" x14ac:dyDescent="0.25">
      <c r="A94" s="137" t="s">
        <v>131</v>
      </c>
      <c r="C94" s="19"/>
      <c r="D94" s="1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</row>
    <row r="95" spans="1:43" s="1" customFormat="1" x14ac:dyDescent="0.25">
      <c r="A95" s="154" t="s">
        <v>123</v>
      </c>
      <c r="B95" s="46"/>
    </row>
    <row r="96" spans="1:43" s="1" customFormat="1" x14ac:dyDescent="0.25">
      <c r="A96" s="137" t="s">
        <v>90</v>
      </c>
      <c r="C96" s="19"/>
      <c r="D96" s="19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</row>
    <row r="97" spans="1:43" s="1" customFormat="1" x14ac:dyDescent="0.25">
      <c r="A97" s="154" t="s">
        <v>124</v>
      </c>
      <c r="B97" s="46"/>
      <c r="C97" s="19"/>
      <c r="D97" s="19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</row>
    <row r="98" spans="1:43" x14ac:dyDescent="0.25">
      <c r="A98" s="22"/>
      <c r="E98" s="42"/>
    </row>
    <row r="99" spans="1:43" x14ac:dyDescent="0.25">
      <c r="A99" s="137" t="s">
        <v>91</v>
      </c>
      <c r="B99" s="20" t="s">
        <v>108</v>
      </c>
    </row>
    <row r="100" spans="1:43" s="39" customFormat="1" x14ac:dyDescent="0.25">
      <c r="A100" s="144" t="s">
        <v>92</v>
      </c>
      <c r="B100" s="46"/>
      <c r="C100" s="38"/>
      <c r="D100" s="3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</row>
    <row r="101" spans="1:43" s="39" customFormat="1" x14ac:dyDescent="0.25">
      <c r="A101" s="144" t="s">
        <v>94</v>
      </c>
      <c r="B101" s="46"/>
      <c r="C101" s="38"/>
      <c r="D101" s="38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</row>
    <row r="102" spans="1:43" s="39" customFormat="1" x14ac:dyDescent="0.25">
      <c r="A102" s="144" t="s">
        <v>95</v>
      </c>
      <c r="B102" s="46"/>
      <c r="C102" s="38"/>
      <c r="D102" s="38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</row>
    <row r="103" spans="1:43" s="39" customFormat="1" x14ac:dyDescent="0.25">
      <c r="A103" s="144" t="s">
        <v>96</v>
      </c>
      <c r="B103" s="46"/>
      <c r="C103" s="38"/>
      <c r="D103" s="38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</row>
    <row r="104" spans="1:43" s="39" customFormat="1" x14ac:dyDescent="0.25">
      <c r="A104" s="144" t="s">
        <v>97</v>
      </c>
      <c r="B104" s="46"/>
      <c r="C104" s="38"/>
      <c r="D104" s="38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</row>
    <row r="105" spans="1:43" s="39" customFormat="1" x14ac:dyDescent="0.25">
      <c r="A105" s="144" t="s">
        <v>98</v>
      </c>
      <c r="B105" s="46"/>
      <c r="C105" s="38"/>
      <c r="D105" s="38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</row>
    <row r="106" spans="1:43" s="39" customFormat="1" x14ac:dyDescent="0.25">
      <c r="A106" s="144" t="s">
        <v>99</v>
      </c>
      <c r="B106" s="46"/>
      <c r="C106" s="38"/>
      <c r="D106" s="38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</row>
    <row r="107" spans="1:43" s="39" customFormat="1" x14ac:dyDescent="0.25">
      <c r="A107" s="144" t="s">
        <v>100</v>
      </c>
      <c r="B107" s="46"/>
      <c r="C107" s="38"/>
      <c r="D107" s="38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</row>
    <row r="108" spans="1:43" s="39" customFormat="1" x14ac:dyDescent="0.25">
      <c r="A108" s="144" t="s">
        <v>101</v>
      </c>
      <c r="B108" s="46"/>
      <c r="C108" s="38"/>
      <c r="D108" s="38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</row>
    <row r="109" spans="1:43" s="39" customFormat="1" x14ac:dyDescent="0.25">
      <c r="A109" s="144" t="s">
        <v>102</v>
      </c>
      <c r="B109" s="46"/>
      <c r="C109" s="38"/>
      <c r="D109" s="38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</row>
    <row r="110" spans="1:43" s="39" customFormat="1" x14ac:dyDescent="0.25">
      <c r="A110" s="144" t="s">
        <v>103</v>
      </c>
      <c r="B110" s="46"/>
      <c r="C110" s="38"/>
      <c r="D110" s="38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</row>
    <row r="111" spans="1:43" s="39" customFormat="1" x14ac:dyDescent="0.25">
      <c r="A111" s="144" t="s">
        <v>104</v>
      </c>
      <c r="B111" s="46"/>
      <c r="C111" s="38"/>
      <c r="D111" s="38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</row>
    <row r="112" spans="1:43" s="1" customFormat="1" x14ac:dyDescent="0.25">
      <c r="A112" s="137" t="s">
        <v>93</v>
      </c>
      <c r="B112" s="43" t="str">
        <f>IF(SUM(E112:AQ112)=SUM(E100:AQ111),"součet v pořádku / sum is OK","součet ostatní tržby nesedí")</f>
        <v>součet v pořádku / sum is OK</v>
      </c>
      <c r="C112" s="19"/>
      <c r="D112" s="19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</row>
    <row r="113" spans="1:4" x14ac:dyDescent="0.25"/>
    <row r="114" spans="1:4" x14ac:dyDescent="0.25"/>
    <row r="115" spans="1:4" x14ac:dyDescent="0.25"/>
    <row r="116" spans="1:4" x14ac:dyDescent="0.25"/>
    <row r="117" spans="1:4" x14ac:dyDescent="0.25"/>
    <row r="118" spans="1:4" x14ac:dyDescent="0.25"/>
    <row r="119" spans="1:4" x14ac:dyDescent="0.25"/>
    <row r="120" spans="1:4" x14ac:dyDescent="0.25"/>
    <row r="121" spans="1:4" x14ac:dyDescent="0.25"/>
    <row r="122" spans="1:4" hidden="1" x14ac:dyDescent="0.25">
      <c r="A122" s="44"/>
      <c r="C122" s="3"/>
      <c r="D122" s="3"/>
    </row>
    <row r="123" spans="1:4" hidden="1" x14ac:dyDescent="0.25">
      <c r="A123" s="44"/>
      <c r="C123" s="3"/>
      <c r="D123" s="3"/>
    </row>
    <row r="124" spans="1:4" hidden="1" x14ac:dyDescent="0.25">
      <c r="A124" s="44"/>
      <c r="C124" s="3"/>
      <c r="D124" s="3"/>
    </row>
    <row r="125" spans="1:4" x14ac:dyDescent="0.25">
      <c r="C125" s="3"/>
      <c r="D125" s="3"/>
    </row>
    <row r="126" spans="1:4" x14ac:dyDescent="0.25">
      <c r="C126" s="3"/>
      <c r="D126" s="3"/>
    </row>
    <row r="127" spans="1:4" x14ac:dyDescent="0.25">
      <c r="C127" s="3"/>
      <c r="D127" s="3"/>
    </row>
    <row r="128" spans="1:4" x14ac:dyDescent="0.25">
      <c r="C128" s="3"/>
      <c r="D128" s="3"/>
    </row>
    <row r="129" spans="3:4" x14ac:dyDescent="0.25">
      <c r="C129" s="3"/>
      <c r="D129" s="3"/>
    </row>
    <row r="130" spans="3:4" x14ac:dyDescent="0.25">
      <c r="C130" s="3"/>
      <c r="D130" s="3"/>
    </row>
    <row r="131" spans="3:4" x14ac:dyDescent="0.25"/>
    <row r="132" spans="3:4" x14ac:dyDescent="0.25"/>
    <row r="133" spans="3:4" x14ac:dyDescent="0.25"/>
    <row r="134" spans="3:4" x14ac:dyDescent="0.25"/>
    <row r="135" spans="3:4" x14ac:dyDescent="0.25"/>
    <row r="136" spans="3:4" x14ac:dyDescent="0.25"/>
    <row r="137" spans="3:4" x14ac:dyDescent="0.25"/>
    <row r="138" spans="3:4" x14ac:dyDescent="0.25"/>
    <row r="139" spans="3:4" x14ac:dyDescent="0.25"/>
    <row r="140" spans="3:4" x14ac:dyDescent="0.25"/>
    <row r="141" spans="3:4" x14ac:dyDescent="0.25"/>
    <row r="142" spans="3:4" x14ac:dyDescent="0.25"/>
    <row r="143" spans="3:4" x14ac:dyDescent="0.25"/>
    <row r="144" spans="3: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</sheetData>
  <sheetProtection password="CA58" sheet="1" insertRows="0"/>
  <mergeCells count="3">
    <mergeCell ref="A1:A3"/>
    <mergeCell ref="B6:H6"/>
    <mergeCell ref="A4:A5"/>
  </mergeCells>
  <conditionalFormatting sqref="E63:AQ64 E60:AQ61 E15:AQ15 E73:AQ73 E75:AQ76 E94:AQ94 E57:AQ58">
    <cfRule type="expression" dxfId="26" priority="53">
      <formula>E$14=0</formula>
    </cfRule>
  </conditionalFormatting>
  <conditionalFormatting sqref="E37:AQ37">
    <cfRule type="expression" dxfId="25" priority="54">
      <formula>$B$36=0</formula>
    </cfRule>
  </conditionalFormatting>
  <conditionalFormatting sqref="E52:AQ53">
    <cfRule type="expression" dxfId="24" priority="52">
      <formula>E$13=1</formula>
    </cfRule>
  </conditionalFormatting>
  <conditionalFormatting sqref="E91:AQ91">
    <cfRule type="expression" dxfId="23" priority="51">
      <formula>E$14=0</formula>
    </cfRule>
  </conditionalFormatting>
  <conditionalFormatting sqref="E96:AQ96">
    <cfRule type="expression" dxfId="22" priority="50">
      <formula>E$14=0</formula>
    </cfRule>
  </conditionalFormatting>
  <conditionalFormatting sqref="E109:AQ109 E100:AQ104 E112:AQ112">
    <cfRule type="expression" dxfId="21" priority="49">
      <formula>E$14=0</formula>
    </cfRule>
  </conditionalFormatting>
  <conditionalFormatting sqref="E66:AQ68 E70:AQ71">
    <cfRule type="expression" dxfId="20" priority="48">
      <formula>E$14=0</formula>
    </cfRule>
  </conditionalFormatting>
  <conditionalFormatting sqref="E59:AQ59">
    <cfRule type="expression" dxfId="19" priority="47">
      <formula>E$14=0</formula>
    </cfRule>
  </conditionalFormatting>
  <conditionalFormatting sqref="E62:AQ62">
    <cfRule type="expression" dxfId="18" priority="46">
      <formula>E$14=0</formula>
    </cfRule>
  </conditionalFormatting>
  <conditionalFormatting sqref="E65:AQ65">
    <cfRule type="expression" dxfId="17" priority="45">
      <formula>E$14=0</formula>
    </cfRule>
  </conditionalFormatting>
  <conditionalFormatting sqref="E79:AQ83 E88:AQ88">
    <cfRule type="expression" dxfId="16" priority="41">
      <formula>E$14=0</formula>
    </cfRule>
  </conditionalFormatting>
  <conditionalFormatting sqref="E84:AQ84">
    <cfRule type="expression" dxfId="15" priority="28">
      <formula>E$14=0</formula>
    </cfRule>
  </conditionalFormatting>
  <conditionalFormatting sqref="E85:AQ85">
    <cfRule type="expression" dxfId="14" priority="27">
      <formula>E$14=0</formula>
    </cfRule>
  </conditionalFormatting>
  <conditionalFormatting sqref="E86:AQ86">
    <cfRule type="expression" dxfId="13" priority="26">
      <formula>E$14=0</formula>
    </cfRule>
  </conditionalFormatting>
  <conditionalFormatting sqref="E87:AQ87">
    <cfRule type="expression" dxfId="12" priority="25">
      <formula>E$14=0</formula>
    </cfRule>
  </conditionalFormatting>
  <conditionalFormatting sqref="E105:AQ105">
    <cfRule type="expression" dxfId="11" priority="24">
      <formula>E$14=0</formula>
    </cfRule>
  </conditionalFormatting>
  <conditionalFormatting sqref="E106:AQ106">
    <cfRule type="expression" dxfId="10" priority="23">
      <formula>E$14=0</formula>
    </cfRule>
  </conditionalFormatting>
  <conditionalFormatting sqref="E107:AQ107">
    <cfRule type="expression" dxfId="9" priority="22">
      <formula>E$14=0</formula>
    </cfRule>
  </conditionalFormatting>
  <conditionalFormatting sqref="E108:AQ108">
    <cfRule type="expression" dxfId="8" priority="21">
      <formula>E$14=0</formula>
    </cfRule>
  </conditionalFormatting>
  <conditionalFormatting sqref="E89:AQ89">
    <cfRule type="expression" dxfId="7" priority="6">
      <formula>E$14=0</formula>
    </cfRule>
  </conditionalFormatting>
  <conditionalFormatting sqref="E90:AQ90">
    <cfRule type="expression" dxfId="6" priority="5">
      <formula>E$14=0</formula>
    </cfRule>
  </conditionalFormatting>
  <conditionalFormatting sqref="E110:AQ110">
    <cfRule type="expression" dxfId="5" priority="4">
      <formula>E$14=0</formula>
    </cfRule>
  </conditionalFormatting>
  <conditionalFormatting sqref="E111:AQ111">
    <cfRule type="expression" dxfId="4" priority="3">
      <formula>E$14=0</formula>
    </cfRule>
  </conditionalFormatting>
  <conditionalFormatting sqref="E69:AQ69">
    <cfRule type="expression" dxfId="3" priority="2">
      <formula>E$14=0</formula>
    </cfRule>
  </conditionalFormatting>
  <conditionalFormatting sqref="E72:AQ72">
    <cfRule type="expression" dxfId="2" priority="1">
      <formula>E$14=0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97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B3" sqref="B3"/>
    </sheetView>
  </sheetViews>
  <sheetFormatPr defaultColWidth="0" defaultRowHeight="15" x14ac:dyDescent="0.25"/>
  <cols>
    <col min="1" max="1" width="3" style="112" customWidth="1"/>
    <col min="2" max="2" width="75" style="112" customWidth="1"/>
    <col min="3" max="3" width="10.7109375" style="112" bestFit="1" customWidth="1"/>
    <col min="4" max="4" width="18.5703125" style="112" customWidth="1"/>
    <col min="5" max="5" width="3.28515625" style="112" customWidth="1"/>
    <col min="6" max="25" width="10.42578125" style="112" customWidth="1"/>
    <col min="26" max="44" width="9.140625" style="112" customWidth="1"/>
    <col min="45" max="45" width="3.42578125" style="112" customWidth="1"/>
    <col min="46" max="16384" width="9.140625" style="112" hidden="1"/>
  </cols>
  <sheetData>
    <row r="1" spans="1:45" s="3" customFormat="1" x14ac:dyDescent="0.25">
      <c r="B1" s="53" t="s">
        <v>111</v>
      </c>
      <c r="C1" s="54"/>
      <c r="D1" s="54"/>
      <c r="E1" s="55"/>
      <c r="F1" s="56">
        <f>'Vstupní údaje'!E12</f>
        <v>0</v>
      </c>
      <c r="G1" s="56">
        <f>'Vstupní údaje'!F12</f>
        <v>1</v>
      </c>
      <c r="H1" s="56">
        <f>'Vstupní údaje'!G12</f>
        <v>2</v>
      </c>
      <c r="I1" s="56">
        <f>'Vstupní údaje'!H12</f>
        <v>3</v>
      </c>
      <c r="J1" s="56">
        <f>'Vstupní údaje'!I12</f>
        <v>4</v>
      </c>
      <c r="K1" s="56">
        <f>'Vstupní údaje'!J12</f>
        <v>5</v>
      </c>
      <c r="L1" s="56">
        <f>'Vstupní údaje'!K12</f>
        <v>6</v>
      </c>
      <c r="M1" s="56">
        <f>'Vstupní údaje'!L12</f>
        <v>7</v>
      </c>
      <c r="N1" s="56">
        <f>'Vstupní údaje'!M12</f>
        <v>8</v>
      </c>
      <c r="O1" s="56">
        <f>'Vstupní údaje'!N12</f>
        <v>9</v>
      </c>
      <c r="P1" s="56">
        <f>'Vstupní údaje'!O12</f>
        <v>10</v>
      </c>
      <c r="Q1" s="56">
        <f>'Vstupní údaje'!P12</f>
        <v>11</v>
      </c>
      <c r="R1" s="56">
        <f>'Vstupní údaje'!Q12</f>
        <v>12</v>
      </c>
      <c r="S1" s="56">
        <f>'Vstupní údaje'!R12</f>
        <v>13</v>
      </c>
      <c r="T1" s="56">
        <f>'Vstupní údaje'!S12</f>
        <v>14</v>
      </c>
      <c r="U1" s="56">
        <f>'Vstupní údaje'!T12</f>
        <v>15</v>
      </c>
      <c r="V1" s="56">
        <f>'Vstupní údaje'!U12</f>
        <v>16</v>
      </c>
      <c r="W1" s="56">
        <f>'Vstupní údaje'!V12</f>
        <v>17</v>
      </c>
      <c r="X1" s="56">
        <f>'Vstupní údaje'!W12</f>
        <v>18</v>
      </c>
      <c r="Y1" s="56">
        <f>'Vstupní údaje'!X12</f>
        <v>19</v>
      </c>
      <c r="Z1" s="56">
        <f>'Vstupní údaje'!Y12</f>
        <v>20</v>
      </c>
      <c r="AA1" s="56">
        <f>'Vstupní údaje'!Z12</f>
        <v>21</v>
      </c>
      <c r="AB1" s="56">
        <f>'Vstupní údaje'!AA12</f>
        <v>22</v>
      </c>
      <c r="AC1" s="56">
        <f>'Vstupní údaje'!AB12</f>
        <v>23</v>
      </c>
      <c r="AD1" s="56">
        <f>'Vstupní údaje'!AC12</f>
        <v>24</v>
      </c>
      <c r="AE1" s="56">
        <f>'Vstupní údaje'!AD12</f>
        <v>25</v>
      </c>
      <c r="AF1" s="56">
        <f>'Vstupní údaje'!AE12</f>
        <v>26</v>
      </c>
      <c r="AG1" s="56">
        <f>'Vstupní údaje'!AF12</f>
        <v>27</v>
      </c>
      <c r="AH1" s="56">
        <f>'Vstupní údaje'!AG12</f>
        <v>28</v>
      </c>
      <c r="AI1" s="56">
        <f>'Vstupní údaje'!AH12</f>
        <v>29</v>
      </c>
      <c r="AJ1" s="56">
        <f>'Vstupní údaje'!AI12</f>
        <v>30</v>
      </c>
      <c r="AK1" s="56">
        <f>'Vstupní údaje'!AJ12</f>
        <v>31</v>
      </c>
      <c r="AL1" s="56">
        <f>'Vstupní údaje'!AK12</f>
        <v>32</v>
      </c>
      <c r="AM1" s="56">
        <f>'Vstupní údaje'!AL12</f>
        <v>33</v>
      </c>
      <c r="AN1" s="56">
        <f>'Vstupní údaje'!AM12</f>
        <v>34</v>
      </c>
      <c r="AO1" s="56">
        <f>'Vstupní údaje'!AN12</f>
        <v>35</v>
      </c>
      <c r="AP1" s="56">
        <f>'Vstupní údaje'!AO12</f>
        <v>36</v>
      </c>
      <c r="AQ1" s="56">
        <f>'Vstupní údaje'!AP12</f>
        <v>37</v>
      </c>
      <c r="AR1" s="56">
        <f>'Vstupní údaje'!AQ12</f>
        <v>38</v>
      </c>
    </row>
    <row r="2" spans="1:45" s="3" customFormat="1" x14ac:dyDescent="0.25">
      <c r="B2" s="57"/>
      <c r="C2" s="58"/>
      <c r="D2" s="58"/>
      <c r="E2" s="13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</row>
    <row r="3" spans="1:45" s="3" customFormat="1" x14ac:dyDescent="0.25">
      <c r="A3" s="58"/>
      <c r="B3" s="60" t="s">
        <v>4</v>
      </c>
      <c r="C3" s="61" t="s">
        <v>112</v>
      </c>
      <c r="D3" s="62"/>
      <c r="E3" s="63"/>
      <c r="F3" s="5">
        <f>'Vstupní údaje'!E14</f>
        <v>0</v>
      </c>
      <c r="G3" s="5">
        <f>'Vstupní údaje'!F14</f>
        <v>0</v>
      </c>
      <c r="H3" s="5">
        <f>'Vstupní údaje'!G14</f>
        <v>0</v>
      </c>
      <c r="I3" s="5">
        <f>'Vstupní údaje'!H14</f>
        <v>0</v>
      </c>
      <c r="J3" s="5">
        <f>'Vstupní údaje'!I14</f>
        <v>0</v>
      </c>
      <c r="K3" s="5">
        <f>'Vstupní údaje'!J14</f>
        <v>0</v>
      </c>
      <c r="L3" s="5">
        <f>'Vstupní údaje'!K14</f>
        <v>0</v>
      </c>
      <c r="M3" s="5">
        <f>'Vstupní údaje'!L14</f>
        <v>0</v>
      </c>
      <c r="N3" s="5">
        <f>'Vstupní údaje'!M14</f>
        <v>0</v>
      </c>
      <c r="O3" s="5">
        <f>'Vstupní údaje'!N14</f>
        <v>0</v>
      </c>
      <c r="P3" s="5">
        <f>'Vstupní údaje'!O14</f>
        <v>0</v>
      </c>
      <c r="Q3" s="5">
        <f>'Vstupní údaje'!P14</f>
        <v>0</v>
      </c>
      <c r="R3" s="5">
        <f>'Vstupní údaje'!Q14</f>
        <v>0</v>
      </c>
      <c r="S3" s="5">
        <f>'Vstupní údaje'!R14</f>
        <v>0</v>
      </c>
      <c r="T3" s="5">
        <f>'Vstupní údaje'!S14</f>
        <v>0</v>
      </c>
      <c r="U3" s="5">
        <f>'Vstupní údaje'!T14</f>
        <v>0</v>
      </c>
      <c r="V3" s="5">
        <f>'Vstupní údaje'!U14</f>
        <v>0</v>
      </c>
      <c r="W3" s="5">
        <f>'Vstupní údaje'!V14</f>
        <v>0</v>
      </c>
      <c r="X3" s="5">
        <f>'Vstupní údaje'!W14</f>
        <v>0</v>
      </c>
      <c r="Y3" s="5">
        <f>'Vstupní údaje'!X14</f>
        <v>0</v>
      </c>
      <c r="Z3" s="5">
        <f>'Vstupní údaje'!Y14</f>
        <v>0</v>
      </c>
      <c r="AA3" s="5">
        <f>'Vstupní údaje'!Z14</f>
        <v>0</v>
      </c>
      <c r="AB3" s="5">
        <f>'Vstupní údaje'!AA14</f>
        <v>0</v>
      </c>
      <c r="AC3" s="5">
        <f>'Vstupní údaje'!AB14</f>
        <v>0</v>
      </c>
      <c r="AD3" s="5">
        <f>'Vstupní údaje'!AC14</f>
        <v>0</v>
      </c>
      <c r="AE3" s="5">
        <f>'Vstupní údaje'!AD14</f>
        <v>0</v>
      </c>
      <c r="AF3" s="5">
        <f>'Vstupní údaje'!AE14</f>
        <v>0</v>
      </c>
      <c r="AG3" s="5">
        <f>'Vstupní údaje'!AF14</f>
        <v>0</v>
      </c>
      <c r="AH3" s="5">
        <f>'Vstupní údaje'!AG14</f>
        <v>0</v>
      </c>
      <c r="AI3" s="5">
        <f>'Vstupní údaje'!AH14</f>
        <v>0</v>
      </c>
      <c r="AJ3" s="5">
        <f>'Vstupní údaje'!AI14</f>
        <v>0</v>
      </c>
      <c r="AK3" s="5">
        <f>'Vstupní údaje'!AJ14</f>
        <v>0</v>
      </c>
      <c r="AL3" s="5">
        <f>'Vstupní údaje'!AK14</f>
        <v>0</v>
      </c>
      <c r="AM3" s="5">
        <f>'Vstupní údaje'!AL14</f>
        <v>0</v>
      </c>
      <c r="AN3" s="5">
        <f>'Vstupní údaje'!AM14</f>
        <v>0</v>
      </c>
      <c r="AO3" s="5">
        <f>'Vstupní údaje'!AN14</f>
        <v>0</v>
      </c>
      <c r="AP3" s="5">
        <f>'Vstupní údaje'!AO14</f>
        <v>0</v>
      </c>
      <c r="AQ3" s="5">
        <f>'Vstupní údaje'!AP14</f>
        <v>0</v>
      </c>
      <c r="AR3" s="5">
        <f>'Vstupní údaje'!AQ14</f>
        <v>0</v>
      </c>
      <c r="AS3" s="39"/>
    </row>
    <row r="4" spans="1:45" s="10" customFormat="1" x14ac:dyDescent="0.25">
      <c r="A4" s="13"/>
      <c r="C4" s="13"/>
      <c r="D4" s="13"/>
      <c r="E4" s="13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45" s="3" customFormat="1" x14ac:dyDescent="0.25">
      <c r="B5" s="142" t="s">
        <v>160</v>
      </c>
      <c r="C5" s="64" t="s">
        <v>5</v>
      </c>
      <c r="D5" s="65"/>
      <c r="E5" s="66"/>
      <c r="F5" s="4" t="str">
        <f>IF(F$3&gt;0,'Vstupní údaje'!$B$31,"")</f>
        <v/>
      </c>
      <c r="G5" s="4" t="str">
        <f>IF(G$3&gt;0,'Vstupní údaje'!$B$31,"")</f>
        <v/>
      </c>
      <c r="H5" s="4" t="str">
        <f>IF(H$3&gt;0,'Vstupní údaje'!$B$31,"")</f>
        <v/>
      </c>
      <c r="I5" s="4" t="str">
        <f>IF(I$3&gt;0,'Vstupní údaje'!$B$31,"")</f>
        <v/>
      </c>
      <c r="J5" s="4" t="str">
        <f>IF(J$3&gt;0,'Vstupní údaje'!$B$31,"")</f>
        <v/>
      </c>
      <c r="K5" s="4" t="str">
        <f>IF(K$3&gt;0,'Vstupní údaje'!$B$31,"")</f>
        <v/>
      </c>
      <c r="L5" s="4" t="str">
        <f>IF(L$3&gt;0,'Vstupní údaje'!$B$31,"")</f>
        <v/>
      </c>
      <c r="M5" s="4" t="str">
        <f>IF(M$3&gt;0,'Vstupní údaje'!$B$31,"")</f>
        <v/>
      </c>
      <c r="N5" s="4" t="str">
        <f>IF(N$3&gt;0,'Vstupní údaje'!$B$31,"")</f>
        <v/>
      </c>
      <c r="O5" s="4" t="str">
        <f>IF(O$3&gt;0,'Vstupní údaje'!$B$31,"")</f>
        <v/>
      </c>
      <c r="P5" s="4" t="str">
        <f>IF(P$3&gt;0,'Vstupní údaje'!$B$31,"")</f>
        <v/>
      </c>
      <c r="Q5" s="4" t="str">
        <f>IF(Q$3&gt;0,'Vstupní údaje'!$B$31,"")</f>
        <v/>
      </c>
      <c r="R5" s="4" t="str">
        <f>IF(R$3&gt;0,'Vstupní údaje'!$B$31,"")</f>
        <v/>
      </c>
      <c r="S5" s="4" t="str">
        <f>IF(S$3&gt;0,'Vstupní údaje'!$B$31,"")</f>
        <v/>
      </c>
      <c r="T5" s="4" t="str">
        <f>IF(T$3&gt;0,'Vstupní údaje'!$B$31,"")</f>
        <v/>
      </c>
      <c r="U5" s="4" t="str">
        <f>IF(U$3&gt;0,'Vstupní údaje'!$B$31,"")</f>
        <v/>
      </c>
      <c r="V5" s="4" t="str">
        <f>IF(V$3&gt;0,'Vstupní údaje'!$B$31,"")</f>
        <v/>
      </c>
      <c r="W5" s="4" t="str">
        <f>IF(W$3&gt;0,'Vstupní údaje'!$B$31,"")</f>
        <v/>
      </c>
      <c r="X5" s="4" t="str">
        <f>IF(X$3&gt;0,'Vstupní údaje'!$B$31,"")</f>
        <v/>
      </c>
      <c r="Y5" s="4" t="str">
        <f>IF(Y$3&gt;0,'Vstupní údaje'!$B$31,"")</f>
        <v/>
      </c>
      <c r="Z5" s="4" t="str">
        <f>IF(Z$3&gt;0,'Vstupní údaje'!$B$31,"")</f>
        <v/>
      </c>
      <c r="AA5" s="4" t="str">
        <f>IF(AA$3&gt;0,'Vstupní údaje'!$B$31,"")</f>
        <v/>
      </c>
      <c r="AB5" s="4" t="str">
        <f>IF(AB$3&gt;0,'Vstupní údaje'!$B$31,"")</f>
        <v/>
      </c>
      <c r="AC5" s="4" t="str">
        <f>IF(AC$3&gt;0,'Vstupní údaje'!$B$31,"")</f>
        <v/>
      </c>
      <c r="AD5" s="4" t="str">
        <f>IF(AD$3&gt;0,'Vstupní údaje'!$B$31,"")</f>
        <v/>
      </c>
      <c r="AE5" s="4" t="str">
        <f>IF(AE$3&gt;0,'Vstupní údaje'!$B$31,"")</f>
        <v/>
      </c>
      <c r="AF5" s="4" t="str">
        <f>IF(AF$3&gt;0,'Vstupní údaje'!$B$31,"")</f>
        <v/>
      </c>
      <c r="AG5" s="4" t="str">
        <f>IF(AG$3&gt;0,'Vstupní údaje'!$B$31,"")</f>
        <v/>
      </c>
      <c r="AH5" s="4" t="str">
        <f>IF(AH$3&gt;0,'Vstupní údaje'!$B$31,"")</f>
        <v/>
      </c>
      <c r="AI5" s="4" t="str">
        <f>IF(AI$3&gt;0,'Vstupní údaje'!$B$31,"")</f>
        <v/>
      </c>
      <c r="AJ5" s="4" t="str">
        <f>IF(AJ$3&gt;0,'Vstupní údaje'!$B$31,"")</f>
        <v/>
      </c>
      <c r="AK5" s="4" t="str">
        <f>IF(AK$3&gt;0,'Vstupní údaje'!$B$31,"")</f>
        <v/>
      </c>
      <c r="AL5" s="4" t="str">
        <f>IF(AL$3&gt;0,'Vstupní údaje'!$B$31,"")</f>
        <v/>
      </c>
      <c r="AM5" s="4" t="str">
        <f>IF(AM$3&gt;0,'Vstupní údaje'!$B$31,"")</f>
        <v/>
      </c>
      <c r="AN5" s="4" t="str">
        <f>IF(AN$3&gt;0,'Vstupní údaje'!$B$31,"")</f>
        <v/>
      </c>
      <c r="AO5" s="4" t="str">
        <f>IF(AO$3&gt;0,'Vstupní údaje'!$B$31,"")</f>
        <v/>
      </c>
      <c r="AP5" s="4" t="str">
        <f>IF(AP$3&gt;0,'Vstupní údaje'!$B$31,"")</f>
        <v/>
      </c>
      <c r="AQ5" s="4" t="str">
        <f>IF(AQ$3&gt;0,'Vstupní údaje'!$B$31,"")</f>
        <v/>
      </c>
      <c r="AR5" s="4" t="str">
        <f>IF(AR$3&gt;0,'Vstupní údaje'!$B$31,"")</f>
        <v/>
      </c>
    </row>
    <row r="6" spans="1:45" s="3" customFormat="1" x14ac:dyDescent="0.25">
      <c r="B6" s="142" t="s">
        <v>130</v>
      </c>
      <c r="C6" s="64" t="s">
        <v>5</v>
      </c>
      <c r="D6" s="65"/>
      <c r="E6" s="66"/>
      <c r="F6" s="4" t="str">
        <f>IF(F$3&gt;0,'Vstupní údaje'!E68,"")</f>
        <v/>
      </c>
      <c r="G6" s="4" t="str">
        <f>IF(G$3&gt;0,'Vstupní údaje'!F68,"")</f>
        <v/>
      </c>
      <c r="H6" s="4" t="str">
        <f>IF(H$3&gt;0,'Vstupní údaje'!G68,"")</f>
        <v/>
      </c>
      <c r="I6" s="4" t="str">
        <f>IF(I$3&gt;0,'Vstupní údaje'!H68,"")</f>
        <v/>
      </c>
      <c r="J6" s="4" t="str">
        <f>IF(J$3&gt;0,'Vstupní údaje'!I68,"")</f>
        <v/>
      </c>
      <c r="K6" s="4" t="str">
        <f>IF(K$3&gt;0,'Vstupní údaje'!J68,"")</f>
        <v/>
      </c>
      <c r="L6" s="4" t="str">
        <f>IF(L$3&gt;0,'Vstupní údaje'!K68,"")</f>
        <v/>
      </c>
      <c r="M6" s="4" t="str">
        <f>IF(M$3&gt;0,'Vstupní údaje'!L68,"")</f>
        <v/>
      </c>
      <c r="N6" s="4" t="str">
        <f>IF(N$3&gt;0,'Vstupní údaje'!M68,"")</f>
        <v/>
      </c>
      <c r="O6" s="4" t="str">
        <f>IF(O$3&gt;0,'Vstupní údaje'!N68,"")</f>
        <v/>
      </c>
      <c r="P6" s="4" t="str">
        <f>IF(P$3&gt;0,'Vstupní údaje'!O68,"")</f>
        <v/>
      </c>
      <c r="Q6" s="4" t="str">
        <f>IF(Q$3&gt;0,'Vstupní údaje'!P68,"")</f>
        <v/>
      </c>
      <c r="R6" s="4" t="str">
        <f>IF(R$3&gt;0,'Vstupní údaje'!Q68,"")</f>
        <v/>
      </c>
      <c r="S6" s="4" t="str">
        <f>IF(S$3&gt;0,'Vstupní údaje'!R68,"")</f>
        <v/>
      </c>
      <c r="T6" s="4" t="str">
        <f>IF(T$3&gt;0,'Vstupní údaje'!S68,"")</f>
        <v/>
      </c>
      <c r="U6" s="4" t="str">
        <f>IF(U$3&gt;0,'Vstupní údaje'!T68,"")</f>
        <v/>
      </c>
      <c r="V6" s="4" t="str">
        <f>IF(V$3&gt;0,'Vstupní údaje'!U68,"")</f>
        <v/>
      </c>
      <c r="W6" s="4" t="str">
        <f>IF(W$3&gt;0,'Vstupní údaje'!V68,"")</f>
        <v/>
      </c>
      <c r="X6" s="4" t="str">
        <f>IF(X$3&gt;0,'Vstupní údaje'!W68,"")</f>
        <v/>
      </c>
      <c r="Y6" s="4" t="str">
        <f>IF(Y$3&gt;0,'Vstupní údaje'!X68,"")</f>
        <v/>
      </c>
      <c r="Z6" s="4" t="str">
        <f>IF(Z$3&gt;0,'Vstupní údaje'!Y68,"")</f>
        <v/>
      </c>
      <c r="AA6" s="4" t="str">
        <f>IF(AA$3&gt;0,'Vstupní údaje'!Z68,"")</f>
        <v/>
      </c>
      <c r="AB6" s="4" t="str">
        <f>IF(AB$3&gt;0,'Vstupní údaje'!AA68,"")</f>
        <v/>
      </c>
      <c r="AC6" s="4" t="str">
        <f>IF(AC$3&gt;0,'Vstupní údaje'!AB68,"")</f>
        <v/>
      </c>
      <c r="AD6" s="4" t="str">
        <f>IF(AD$3&gt;0,'Vstupní údaje'!AC68,"")</f>
        <v/>
      </c>
      <c r="AE6" s="4" t="str">
        <f>IF(AE$3&gt;0,'Vstupní údaje'!AD68,"")</f>
        <v/>
      </c>
      <c r="AF6" s="4" t="str">
        <f>IF(AF$3&gt;0,'Vstupní údaje'!AE68,"")</f>
        <v/>
      </c>
      <c r="AG6" s="4" t="str">
        <f>IF(AG$3&gt;0,'Vstupní údaje'!AF68,"")</f>
        <v/>
      </c>
      <c r="AH6" s="4" t="str">
        <f>IF(AH$3&gt;0,'Vstupní údaje'!AG68,"")</f>
        <v/>
      </c>
      <c r="AI6" s="4" t="str">
        <f>IF(AI$3&gt;0,'Vstupní údaje'!AH68,"")</f>
        <v/>
      </c>
      <c r="AJ6" s="4" t="str">
        <f>IF(AJ$3&gt;0,'Vstupní údaje'!AI68,"")</f>
        <v/>
      </c>
      <c r="AK6" s="4" t="str">
        <f>IF(AK$3&gt;0,'Vstupní údaje'!AJ68,"")</f>
        <v/>
      </c>
      <c r="AL6" s="4" t="str">
        <f>IF(AL$3&gt;0,'Vstupní údaje'!AK68,"")</f>
        <v/>
      </c>
      <c r="AM6" s="4" t="str">
        <f>IF(AM$3&gt;0,'Vstupní údaje'!AL68,"")</f>
        <v/>
      </c>
      <c r="AN6" s="4" t="str">
        <f>IF(AN$3&gt;0,'Vstupní údaje'!AM68,"")</f>
        <v/>
      </c>
      <c r="AO6" s="4" t="str">
        <f>IF(AO$3&gt;0,'Vstupní údaje'!AN68,"")</f>
        <v/>
      </c>
      <c r="AP6" s="4" t="str">
        <f>IF(AP$3&gt;0,'Vstupní údaje'!AO68,"")</f>
        <v/>
      </c>
      <c r="AQ6" s="4" t="str">
        <f>IF(AQ$3&gt;0,'Vstupní údaje'!AP68,"")</f>
        <v/>
      </c>
      <c r="AR6" s="4" t="str">
        <f>IF(AR$3&gt;0,'Vstupní údaje'!AQ68,"")</f>
        <v/>
      </c>
    </row>
    <row r="7" spans="1:45" s="3" customFormat="1" x14ac:dyDescent="0.25">
      <c r="B7" s="142" t="s">
        <v>161</v>
      </c>
      <c r="C7" s="64" t="s">
        <v>5</v>
      </c>
      <c r="D7" s="65"/>
      <c r="E7" s="66"/>
      <c r="F7" s="4" t="str">
        <f>IF(F$3&gt;0,-'Vstupní údaje'!$B$95,"")</f>
        <v/>
      </c>
      <c r="G7" s="4" t="str">
        <f>IF(G$3&gt;0,-'Vstupní údaje'!$B$95,"")</f>
        <v/>
      </c>
      <c r="H7" s="4" t="str">
        <f>IF(H$3&gt;0,-'Vstupní údaje'!$B$95,"")</f>
        <v/>
      </c>
      <c r="I7" s="4" t="str">
        <f>IF(I$3&gt;0,-'Vstupní údaje'!$B$95,"")</f>
        <v/>
      </c>
      <c r="J7" s="4" t="str">
        <f>IF(J$3&gt;0,-'Vstupní údaje'!$B$95,"")</f>
        <v/>
      </c>
      <c r="K7" s="4" t="str">
        <f>IF(K$3&gt;0,-'Vstupní údaje'!$B$95,"")</f>
        <v/>
      </c>
      <c r="L7" s="4" t="str">
        <f>IF(L$3&gt;0,-'Vstupní údaje'!$B$95,"")</f>
        <v/>
      </c>
      <c r="M7" s="4" t="str">
        <f>IF(M$3&gt;0,-'Vstupní údaje'!$B$95,"")</f>
        <v/>
      </c>
      <c r="N7" s="4" t="str">
        <f>IF(N$3&gt;0,-'Vstupní údaje'!$B$95,"")</f>
        <v/>
      </c>
      <c r="O7" s="4" t="str">
        <f>IF(O$3&gt;0,-'Vstupní údaje'!$B$95,"")</f>
        <v/>
      </c>
      <c r="P7" s="4" t="str">
        <f>IF(P$3&gt;0,-'Vstupní údaje'!$B$95,"")</f>
        <v/>
      </c>
      <c r="Q7" s="4" t="str">
        <f>IF(Q$3&gt;0,-'Vstupní údaje'!$B$95,"")</f>
        <v/>
      </c>
      <c r="R7" s="4" t="str">
        <f>IF(R$3&gt;0,-'Vstupní údaje'!$B$95,"")</f>
        <v/>
      </c>
      <c r="S7" s="4" t="str">
        <f>IF(S$3&gt;0,-'Vstupní údaje'!$B$95,"")</f>
        <v/>
      </c>
      <c r="T7" s="4" t="str">
        <f>IF(T$3&gt;0,-'Vstupní údaje'!$B$95,"")</f>
        <v/>
      </c>
      <c r="U7" s="4" t="str">
        <f>IF(U$3&gt;0,-'Vstupní údaje'!$B$95,"")</f>
        <v/>
      </c>
      <c r="V7" s="4" t="str">
        <f>IF(V$3&gt;0,-'Vstupní údaje'!$B$95,"")</f>
        <v/>
      </c>
      <c r="W7" s="4" t="str">
        <f>IF(W$3&gt;0,-'Vstupní údaje'!$B$95,"")</f>
        <v/>
      </c>
      <c r="X7" s="4" t="str">
        <f>IF(X$3&gt;0,-'Vstupní údaje'!$B$95,"")</f>
        <v/>
      </c>
      <c r="Y7" s="4" t="str">
        <f>IF(Y$3&gt;0,-'Vstupní údaje'!$B$95,"")</f>
        <v/>
      </c>
      <c r="Z7" s="4" t="str">
        <f>IF(Z$3&gt;0,-'Vstupní údaje'!$B$95,"")</f>
        <v/>
      </c>
      <c r="AA7" s="4" t="str">
        <f>IF(AA$3&gt;0,-'Vstupní údaje'!$B$95,"")</f>
        <v/>
      </c>
      <c r="AB7" s="4" t="str">
        <f>IF(AB$3&gt;0,-'Vstupní údaje'!$B$95,"")</f>
        <v/>
      </c>
      <c r="AC7" s="4" t="str">
        <f>IF(AC$3&gt;0,-'Vstupní údaje'!$B$95,"")</f>
        <v/>
      </c>
      <c r="AD7" s="4" t="str">
        <f>IF(AD$3&gt;0,-'Vstupní údaje'!$B$95,"")</f>
        <v/>
      </c>
      <c r="AE7" s="4" t="str">
        <f>IF(AE$3&gt;0,-'Vstupní údaje'!$B$95,"")</f>
        <v/>
      </c>
      <c r="AF7" s="4" t="str">
        <f>IF(AF$3&gt;0,-'Vstupní údaje'!$B$95,"")</f>
        <v/>
      </c>
      <c r="AG7" s="4" t="str">
        <f>IF(AG$3&gt;0,-'Vstupní údaje'!$B$95,"")</f>
        <v/>
      </c>
      <c r="AH7" s="4" t="str">
        <f>IF(AH$3&gt;0,-'Vstupní údaje'!$B$95,"")</f>
        <v/>
      </c>
      <c r="AI7" s="4" t="str">
        <f>IF(AI$3&gt;0,-'Vstupní údaje'!$B$95,"")</f>
        <v/>
      </c>
      <c r="AJ7" s="4" t="str">
        <f>IF(AJ$3&gt;0,-'Vstupní údaje'!$B$95,"")</f>
        <v/>
      </c>
      <c r="AK7" s="4" t="str">
        <f>IF(AK$3&gt;0,-'Vstupní údaje'!$B$95,"")</f>
        <v/>
      </c>
      <c r="AL7" s="4" t="str">
        <f>IF(AL$3&gt;0,-'Vstupní údaje'!$B$95,"")</f>
        <v/>
      </c>
      <c r="AM7" s="4" t="str">
        <f>IF(AM$3&gt;0,-'Vstupní údaje'!$B$95,"")</f>
        <v/>
      </c>
      <c r="AN7" s="4" t="str">
        <f>IF(AN$3&gt;0,-'Vstupní údaje'!$B$95,"")</f>
        <v/>
      </c>
      <c r="AO7" s="4" t="str">
        <f>IF(AO$3&gt;0,-'Vstupní údaje'!$B$95,"")</f>
        <v/>
      </c>
      <c r="AP7" s="4" t="str">
        <f>IF(AP$3&gt;0,-'Vstupní údaje'!$B$95,"")</f>
        <v/>
      </c>
      <c r="AQ7" s="4" t="str">
        <f>IF(AQ$3&gt;0,-'Vstupní údaje'!$B$95,"")</f>
        <v/>
      </c>
      <c r="AR7" s="4" t="str">
        <f>IF(AR$3&gt;0,-'Vstupní údaje'!$B$95,"")</f>
        <v/>
      </c>
    </row>
    <row r="8" spans="1:45" s="3" customFormat="1" x14ac:dyDescent="0.25">
      <c r="A8" s="58"/>
      <c r="B8" s="3" t="s">
        <v>134</v>
      </c>
      <c r="C8" s="64" t="s">
        <v>5</v>
      </c>
      <c r="D8" s="62"/>
      <c r="E8" s="63"/>
      <c r="F8" s="5" t="str">
        <f>IF(F$3&gt;0,+F7+F6+F5,"")</f>
        <v/>
      </c>
      <c r="G8" s="5" t="str">
        <f t="shared" ref="G8:AQ8" si="0">IF(G$3&gt;0,+G7+G6+G5,"")</f>
        <v/>
      </c>
      <c r="H8" s="5" t="str">
        <f t="shared" si="0"/>
        <v/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5" t="str">
        <f t="shared" si="0"/>
        <v/>
      </c>
      <c r="N8" s="5" t="str">
        <f t="shared" si="0"/>
        <v/>
      </c>
      <c r="O8" s="5" t="str">
        <f t="shared" si="0"/>
        <v/>
      </c>
      <c r="P8" s="5" t="str">
        <f t="shared" si="0"/>
        <v/>
      </c>
      <c r="Q8" s="5" t="str">
        <f t="shared" si="0"/>
        <v/>
      </c>
      <c r="R8" s="5" t="str">
        <f t="shared" si="0"/>
        <v/>
      </c>
      <c r="S8" s="5" t="str">
        <f t="shared" si="0"/>
        <v/>
      </c>
      <c r="T8" s="5" t="str">
        <f t="shared" si="0"/>
        <v/>
      </c>
      <c r="U8" s="5" t="str">
        <f t="shared" si="0"/>
        <v/>
      </c>
      <c r="V8" s="5" t="str">
        <f t="shared" si="0"/>
        <v/>
      </c>
      <c r="W8" s="5" t="str">
        <f t="shared" si="0"/>
        <v/>
      </c>
      <c r="X8" s="5" t="str">
        <f t="shared" si="0"/>
        <v/>
      </c>
      <c r="Y8" s="5" t="str">
        <f t="shared" si="0"/>
        <v/>
      </c>
      <c r="Z8" s="5" t="str">
        <f t="shared" si="0"/>
        <v/>
      </c>
      <c r="AA8" s="5" t="str">
        <f t="shared" si="0"/>
        <v/>
      </c>
      <c r="AB8" s="5" t="str">
        <f t="shared" si="0"/>
        <v/>
      </c>
      <c r="AC8" s="5" t="str">
        <f t="shared" si="0"/>
        <v/>
      </c>
      <c r="AD8" s="5" t="str">
        <f t="shared" si="0"/>
        <v/>
      </c>
      <c r="AE8" s="5" t="str">
        <f t="shared" si="0"/>
        <v/>
      </c>
      <c r="AF8" s="5" t="str">
        <f t="shared" si="0"/>
        <v/>
      </c>
      <c r="AG8" s="5" t="str">
        <f t="shared" si="0"/>
        <v/>
      </c>
      <c r="AH8" s="5" t="str">
        <f t="shared" si="0"/>
        <v/>
      </c>
      <c r="AI8" s="5" t="str">
        <f t="shared" si="0"/>
        <v/>
      </c>
      <c r="AJ8" s="5" t="str">
        <f t="shared" si="0"/>
        <v/>
      </c>
      <c r="AK8" s="5" t="str">
        <f t="shared" si="0"/>
        <v/>
      </c>
      <c r="AL8" s="5" t="str">
        <f t="shared" si="0"/>
        <v/>
      </c>
      <c r="AM8" s="5" t="str">
        <f t="shared" si="0"/>
        <v/>
      </c>
      <c r="AN8" s="5" t="str">
        <f t="shared" si="0"/>
        <v/>
      </c>
      <c r="AO8" s="5" t="str">
        <f t="shared" si="0"/>
        <v/>
      </c>
      <c r="AP8" s="5" t="str">
        <f t="shared" si="0"/>
        <v/>
      </c>
      <c r="AQ8" s="5" t="str">
        <f t="shared" si="0"/>
        <v/>
      </c>
      <c r="AR8" s="5" t="str">
        <f>IF(AR$3&gt;0,+AR7+AR6+AR5,"")</f>
        <v/>
      </c>
      <c r="AS8" s="39"/>
    </row>
    <row r="9" spans="1:45" s="10" customFormat="1" x14ac:dyDescent="0.25">
      <c r="C9" s="60"/>
      <c r="F9" s="59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45" s="3" customFormat="1" x14ac:dyDescent="0.25">
      <c r="A10" s="58"/>
      <c r="B10" s="142" t="s">
        <v>162</v>
      </c>
      <c r="C10" s="64" t="s">
        <v>5</v>
      </c>
      <c r="D10" s="62"/>
      <c r="E10" s="63"/>
      <c r="F10" s="68" t="str">
        <f>IF(F$3&gt;0,'Vstupní údaje'!$B$32,"")</f>
        <v/>
      </c>
      <c r="G10" s="68" t="str">
        <f>IF(G$3&gt;0,'Vstupní údaje'!$B$32,"")</f>
        <v/>
      </c>
      <c r="H10" s="68" t="str">
        <f>IF(H$3&gt;0,'Vstupní údaje'!$B$32,"")</f>
        <v/>
      </c>
      <c r="I10" s="68" t="str">
        <f>IF(I$3&gt;0,'Vstupní údaje'!$B$32,"")</f>
        <v/>
      </c>
      <c r="J10" s="68" t="str">
        <f>IF(J$3&gt;0,'Vstupní údaje'!$B$32,"")</f>
        <v/>
      </c>
      <c r="K10" s="68" t="str">
        <f>IF(K$3&gt;0,'Vstupní údaje'!$B$32,"")</f>
        <v/>
      </c>
      <c r="L10" s="68" t="str">
        <f>IF(L$3&gt;0,'Vstupní údaje'!$B$32,"")</f>
        <v/>
      </c>
      <c r="M10" s="68" t="str">
        <f>IF(M$3&gt;0,'Vstupní údaje'!$B$32,"")</f>
        <v/>
      </c>
      <c r="N10" s="68" t="str">
        <f>IF(N$3&gt;0,'Vstupní údaje'!$B$32,"")</f>
        <v/>
      </c>
      <c r="O10" s="68" t="str">
        <f>IF(O$3&gt;0,'Vstupní údaje'!$B$32,"")</f>
        <v/>
      </c>
      <c r="P10" s="68" t="str">
        <f>IF(P$3&gt;0,'Vstupní údaje'!$B$32,"")</f>
        <v/>
      </c>
      <c r="Q10" s="68" t="str">
        <f>IF(Q$3&gt;0,'Vstupní údaje'!$B$32,"")</f>
        <v/>
      </c>
      <c r="R10" s="68" t="str">
        <f>IF(R$3&gt;0,'Vstupní údaje'!$B$32,"")</f>
        <v/>
      </c>
      <c r="S10" s="68" t="str">
        <f>IF(S$3&gt;0,'Vstupní údaje'!$B$32,"")</f>
        <v/>
      </c>
      <c r="T10" s="68" t="str">
        <f>IF(T$3&gt;0,'Vstupní údaje'!$B$32,"")</f>
        <v/>
      </c>
      <c r="U10" s="68" t="str">
        <f>IF(U$3&gt;0,'Vstupní údaje'!$B$32,"")</f>
        <v/>
      </c>
      <c r="V10" s="68" t="str">
        <f>IF(V$3&gt;0,'Vstupní údaje'!$B$32,"")</f>
        <v/>
      </c>
      <c r="W10" s="68" t="str">
        <f>IF(W$3&gt;0,'Vstupní údaje'!$B$32,"")</f>
        <v/>
      </c>
      <c r="X10" s="68" t="str">
        <f>IF(X$3&gt;0,'Vstupní údaje'!$B$32,"")</f>
        <v/>
      </c>
      <c r="Y10" s="68" t="str">
        <f>IF(Y$3&gt;0,'Vstupní údaje'!$B$32,"")</f>
        <v/>
      </c>
      <c r="Z10" s="68" t="str">
        <f>IF(Z$3&gt;0,'Vstupní údaje'!$B$32,"")</f>
        <v/>
      </c>
      <c r="AA10" s="68" t="str">
        <f>IF(AA$3&gt;0,'Vstupní údaje'!$B$32,"")</f>
        <v/>
      </c>
      <c r="AB10" s="68" t="str">
        <f>IF(AB$3&gt;0,'Vstupní údaje'!$B$32,"")</f>
        <v/>
      </c>
      <c r="AC10" s="68" t="str">
        <f>IF(AC$3&gt;0,'Vstupní údaje'!$B$32,"")</f>
        <v/>
      </c>
      <c r="AD10" s="68" t="str">
        <f>IF(AD$3&gt;0,'Vstupní údaje'!$B$32,"")</f>
        <v/>
      </c>
      <c r="AE10" s="68" t="str">
        <f>IF(AE$3&gt;0,'Vstupní údaje'!$B$32,"")</f>
        <v/>
      </c>
      <c r="AF10" s="68" t="str">
        <f>IF(AF$3&gt;0,'Vstupní údaje'!$B$32,"")</f>
        <v/>
      </c>
      <c r="AG10" s="68" t="str">
        <f>IF(AG$3&gt;0,'Vstupní údaje'!$B$32,"")</f>
        <v/>
      </c>
      <c r="AH10" s="68" t="str">
        <f>IF(AH$3&gt;0,'Vstupní údaje'!$B$32,"")</f>
        <v/>
      </c>
      <c r="AI10" s="68" t="str">
        <f>IF(AI$3&gt;0,'Vstupní údaje'!$B$32,"")</f>
        <v/>
      </c>
      <c r="AJ10" s="68" t="str">
        <f>IF(AJ$3&gt;0,'Vstupní údaje'!$B$32,"")</f>
        <v/>
      </c>
      <c r="AK10" s="68" t="str">
        <f>IF(AK$3&gt;0,'Vstupní údaje'!$B$32,"")</f>
        <v/>
      </c>
      <c r="AL10" s="68" t="str">
        <f>IF(AL$3&gt;0,'Vstupní údaje'!$B$32,"")</f>
        <v/>
      </c>
      <c r="AM10" s="68" t="str">
        <f>IF(AM$3&gt;0,'Vstupní údaje'!$B$32,"")</f>
        <v/>
      </c>
      <c r="AN10" s="68" t="str">
        <f>IF(AN$3&gt;0,'Vstupní údaje'!$B$32,"")</f>
        <v/>
      </c>
      <c r="AO10" s="68" t="str">
        <f>IF(AO$3&gt;0,'Vstupní údaje'!$B$32,"")</f>
        <v/>
      </c>
      <c r="AP10" s="68" t="str">
        <f>IF(AP$3&gt;0,'Vstupní údaje'!$B$32,"")</f>
        <v/>
      </c>
      <c r="AQ10" s="68" t="str">
        <f>IF(AQ$3&gt;0,'Vstupní údaje'!$B$32,"")</f>
        <v/>
      </c>
      <c r="AR10" s="68" t="str">
        <f>IF(AR$3&gt;0,'Vstupní údaje'!$B$32,"")</f>
        <v/>
      </c>
      <c r="AS10" s="39"/>
    </row>
    <row r="11" spans="1:45" s="3" customFormat="1" x14ac:dyDescent="0.25">
      <c r="A11" s="58"/>
      <c r="B11" s="142" t="s">
        <v>137</v>
      </c>
      <c r="C11" s="64" t="s">
        <v>5</v>
      </c>
      <c r="D11" s="62"/>
      <c r="E11" s="63"/>
      <c r="F11" s="68" t="str">
        <f>IF(F$3&gt;0,'Vstupní údaje'!E71,"")</f>
        <v/>
      </c>
      <c r="G11" s="68" t="str">
        <f>IF(G$3&gt;0,'Vstupní údaje'!F71,"")</f>
        <v/>
      </c>
      <c r="H11" s="68" t="str">
        <f>IF(H$3&gt;0,'Vstupní údaje'!G71,"")</f>
        <v/>
      </c>
      <c r="I11" s="68" t="str">
        <f>IF(I$3&gt;0,'Vstupní údaje'!H71,"")</f>
        <v/>
      </c>
      <c r="J11" s="68" t="str">
        <f>IF(J$3&gt;0,'Vstupní údaje'!I71,"")</f>
        <v/>
      </c>
      <c r="K11" s="68" t="str">
        <f>IF(K$3&gt;0,'Vstupní údaje'!J71,"")</f>
        <v/>
      </c>
      <c r="L11" s="68" t="str">
        <f>IF(L$3&gt;0,'Vstupní údaje'!K71,"")</f>
        <v/>
      </c>
      <c r="M11" s="68" t="str">
        <f>IF(M$3&gt;0,'Vstupní údaje'!L71,"")</f>
        <v/>
      </c>
      <c r="N11" s="68" t="str">
        <f>IF(N$3&gt;0,'Vstupní údaje'!M71,"")</f>
        <v/>
      </c>
      <c r="O11" s="68" t="str">
        <f>IF(O$3&gt;0,'Vstupní údaje'!N71,"")</f>
        <v/>
      </c>
      <c r="P11" s="68" t="str">
        <f>IF(P$3&gt;0,'Vstupní údaje'!O71,"")</f>
        <v/>
      </c>
      <c r="Q11" s="68" t="str">
        <f>IF(Q$3&gt;0,'Vstupní údaje'!P71,"")</f>
        <v/>
      </c>
      <c r="R11" s="68" t="str">
        <f>IF(R$3&gt;0,'Vstupní údaje'!Q71,"")</f>
        <v/>
      </c>
      <c r="S11" s="68" t="str">
        <f>IF(S$3&gt;0,'Vstupní údaje'!R71,"")</f>
        <v/>
      </c>
      <c r="T11" s="68" t="str">
        <f>IF(T$3&gt;0,'Vstupní údaje'!S71,"")</f>
        <v/>
      </c>
      <c r="U11" s="68" t="str">
        <f>IF(U$3&gt;0,'Vstupní údaje'!T71,"")</f>
        <v/>
      </c>
      <c r="V11" s="68" t="str">
        <f>IF(V$3&gt;0,'Vstupní údaje'!U71,"")</f>
        <v/>
      </c>
      <c r="W11" s="68" t="str">
        <f>IF(W$3&gt;0,'Vstupní údaje'!V71,"")</f>
        <v/>
      </c>
      <c r="X11" s="68" t="str">
        <f>IF(X$3&gt;0,'Vstupní údaje'!W71,"")</f>
        <v/>
      </c>
      <c r="Y11" s="68" t="str">
        <f>IF(Y$3&gt;0,'Vstupní údaje'!X71,"")</f>
        <v/>
      </c>
      <c r="Z11" s="68" t="str">
        <f>IF(Z$3&gt;0,'Vstupní údaje'!Y71,"")</f>
        <v/>
      </c>
      <c r="AA11" s="68" t="str">
        <f>IF(AA$3&gt;0,'Vstupní údaje'!Z71,"")</f>
        <v/>
      </c>
      <c r="AB11" s="68" t="str">
        <f>IF(AB$3&gt;0,'Vstupní údaje'!AA71,"")</f>
        <v/>
      </c>
      <c r="AC11" s="68" t="str">
        <f>IF(AC$3&gt;0,'Vstupní údaje'!AB71,"")</f>
        <v/>
      </c>
      <c r="AD11" s="68" t="str">
        <f>IF(AD$3&gt;0,'Vstupní údaje'!AC71,"")</f>
        <v/>
      </c>
      <c r="AE11" s="68" t="str">
        <f>IF(AE$3&gt;0,'Vstupní údaje'!AD71,"")</f>
        <v/>
      </c>
      <c r="AF11" s="68" t="str">
        <f>IF(AF$3&gt;0,'Vstupní údaje'!AE71,"")</f>
        <v/>
      </c>
      <c r="AG11" s="68" t="str">
        <f>IF(AG$3&gt;0,'Vstupní údaje'!AF71,"")</f>
        <v/>
      </c>
      <c r="AH11" s="68" t="str">
        <f>IF(AH$3&gt;0,'Vstupní údaje'!AG71,"")</f>
        <v/>
      </c>
      <c r="AI11" s="68" t="str">
        <f>IF(AI$3&gt;0,'Vstupní údaje'!AH71,"")</f>
        <v/>
      </c>
      <c r="AJ11" s="68" t="str">
        <f>IF(AJ$3&gt;0,'Vstupní údaje'!AI71,"")</f>
        <v/>
      </c>
      <c r="AK11" s="68" t="str">
        <f>IF(AK$3&gt;0,'Vstupní údaje'!AJ71,"")</f>
        <v/>
      </c>
      <c r="AL11" s="68" t="str">
        <f>IF(AL$3&gt;0,'Vstupní údaje'!AK71,"")</f>
        <v/>
      </c>
      <c r="AM11" s="68" t="str">
        <f>IF(AM$3&gt;0,'Vstupní údaje'!AL71,"")</f>
        <v/>
      </c>
      <c r="AN11" s="68" t="str">
        <f>IF(AN$3&gt;0,'Vstupní údaje'!AM71,"")</f>
        <v/>
      </c>
      <c r="AO11" s="68" t="str">
        <f>IF(AO$3&gt;0,'Vstupní údaje'!AN71,"")</f>
        <v/>
      </c>
      <c r="AP11" s="68" t="str">
        <f>IF(AP$3&gt;0,'Vstupní údaje'!AO71,"")</f>
        <v/>
      </c>
      <c r="AQ11" s="68" t="str">
        <f>IF(AQ$3&gt;0,'Vstupní údaje'!AP71,"")</f>
        <v/>
      </c>
      <c r="AR11" s="68" t="str">
        <f>IF(AR$3&gt;0,'Vstupní údaje'!AQ71,"")</f>
        <v/>
      </c>
      <c r="AS11" s="39"/>
    </row>
    <row r="12" spans="1:45" s="3" customFormat="1" x14ac:dyDescent="0.25">
      <c r="A12" s="58"/>
      <c r="B12" s="142" t="s">
        <v>163</v>
      </c>
      <c r="C12" s="64" t="s">
        <v>5</v>
      </c>
      <c r="D12" s="62"/>
      <c r="E12" s="63"/>
      <c r="F12" s="68" t="str">
        <f>IF(F$3&gt;0,-'Vstupní údaje'!$B$97,"")</f>
        <v/>
      </c>
      <c r="G12" s="68" t="str">
        <f>IF(G$3&gt;0,-'Vstupní údaje'!$B$97,"")</f>
        <v/>
      </c>
      <c r="H12" s="68" t="str">
        <f>IF(H$3&gt;0,-'Vstupní údaje'!$B$97,"")</f>
        <v/>
      </c>
      <c r="I12" s="68" t="str">
        <f>IF(I$3&gt;0,-'Vstupní údaje'!$B$97,"")</f>
        <v/>
      </c>
      <c r="J12" s="68" t="str">
        <f>IF(J$3&gt;0,-'Vstupní údaje'!$B$97,"")</f>
        <v/>
      </c>
      <c r="K12" s="68" t="str">
        <f>IF(K$3&gt;0,-'Vstupní údaje'!$B$97,"")</f>
        <v/>
      </c>
      <c r="L12" s="68" t="str">
        <f>IF(L$3&gt;0,-'Vstupní údaje'!$B$97,"")</f>
        <v/>
      </c>
      <c r="M12" s="68" t="str">
        <f>IF(M$3&gt;0,-'Vstupní údaje'!$B$97,"")</f>
        <v/>
      </c>
      <c r="N12" s="68" t="str">
        <f>IF(N$3&gt;0,-'Vstupní údaje'!$B$97,"")</f>
        <v/>
      </c>
      <c r="O12" s="68" t="str">
        <f>IF(O$3&gt;0,-'Vstupní údaje'!$B$97,"")</f>
        <v/>
      </c>
      <c r="P12" s="68" t="str">
        <f>IF(P$3&gt;0,-'Vstupní údaje'!$B$97,"")</f>
        <v/>
      </c>
      <c r="Q12" s="68" t="str">
        <f>IF(Q$3&gt;0,-'Vstupní údaje'!$B$97,"")</f>
        <v/>
      </c>
      <c r="R12" s="68" t="str">
        <f>IF(R$3&gt;0,-'Vstupní údaje'!$B$97,"")</f>
        <v/>
      </c>
      <c r="S12" s="68" t="str">
        <f>IF(S$3&gt;0,-'Vstupní údaje'!$B$97,"")</f>
        <v/>
      </c>
      <c r="T12" s="68" t="str">
        <f>IF(T$3&gt;0,-'Vstupní údaje'!$B$97,"")</f>
        <v/>
      </c>
      <c r="U12" s="68" t="str">
        <f>IF(U$3&gt;0,-'Vstupní údaje'!$B$97,"")</f>
        <v/>
      </c>
      <c r="V12" s="68" t="str">
        <f>IF(V$3&gt;0,-'Vstupní údaje'!$B$97,"")</f>
        <v/>
      </c>
      <c r="W12" s="68" t="str">
        <f>IF(W$3&gt;0,-'Vstupní údaje'!$B$97,"")</f>
        <v/>
      </c>
      <c r="X12" s="68" t="str">
        <f>IF(X$3&gt;0,-'Vstupní údaje'!$B$97,"")</f>
        <v/>
      </c>
      <c r="Y12" s="68" t="str">
        <f>IF(Y$3&gt;0,-'Vstupní údaje'!$B$97,"")</f>
        <v/>
      </c>
      <c r="Z12" s="68" t="str">
        <f>IF(Z$3&gt;0,-'Vstupní údaje'!$B$97,"")</f>
        <v/>
      </c>
      <c r="AA12" s="68" t="str">
        <f>IF(AA$3&gt;0,-'Vstupní údaje'!$B$97,"")</f>
        <v/>
      </c>
      <c r="AB12" s="68" t="str">
        <f>IF(AB$3&gt;0,-'Vstupní údaje'!$B$97,"")</f>
        <v/>
      </c>
      <c r="AC12" s="68" t="str">
        <f>IF(AC$3&gt;0,-'Vstupní údaje'!$B$97,"")</f>
        <v/>
      </c>
      <c r="AD12" s="68" t="str">
        <f>IF(AD$3&gt;0,-'Vstupní údaje'!$B$97,"")</f>
        <v/>
      </c>
      <c r="AE12" s="68" t="str">
        <f>IF(AE$3&gt;0,-'Vstupní údaje'!$B$97,"")</f>
        <v/>
      </c>
      <c r="AF12" s="68" t="str">
        <f>IF(AF$3&gt;0,-'Vstupní údaje'!$B$97,"")</f>
        <v/>
      </c>
      <c r="AG12" s="68" t="str">
        <f>IF(AG$3&gt;0,-'Vstupní údaje'!$B$97,"")</f>
        <v/>
      </c>
      <c r="AH12" s="68" t="str">
        <f>IF(AH$3&gt;0,-'Vstupní údaje'!$B$97,"")</f>
        <v/>
      </c>
      <c r="AI12" s="68" t="str">
        <f>IF(AI$3&gt;0,-'Vstupní údaje'!$B$97,"")</f>
        <v/>
      </c>
      <c r="AJ12" s="68" t="str">
        <f>IF(AJ$3&gt;0,-'Vstupní údaje'!$B$97,"")</f>
        <v/>
      </c>
      <c r="AK12" s="68" t="str">
        <f>IF(AK$3&gt;0,-'Vstupní údaje'!$B$97,"")</f>
        <v/>
      </c>
      <c r="AL12" s="68" t="str">
        <f>IF(AL$3&gt;0,-'Vstupní údaje'!$B$97,"")</f>
        <v/>
      </c>
      <c r="AM12" s="68" t="str">
        <f>IF(AM$3&gt;0,-'Vstupní údaje'!$B$97,"")</f>
        <v/>
      </c>
      <c r="AN12" s="68" t="str">
        <f>IF(AN$3&gt;0,-'Vstupní údaje'!$B$97,"")</f>
        <v/>
      </c>
      <c r="AO12" s="68" t="str">
        <f>IF(AO$3&gt;0,-'Vstupní údaje'!$B$97,"")</f>
        <v/>
      </c>
      <c r="AP12" s="68" t="str">
        <f>IF(AP$3&gt;0,-'Vstupní údaje'!$B$97,"")</f>
        <v/>
      </c>
      <c r="AQ12" s="68" t="str">
        <f>IF(AQ$3&gt;0,-'Vstupní údaje'!$B$97,"")</f>
        <v/>
      </c>
      <c r="AR12" s="68" t="str">
        <f>IF(AR$3&gt;0,-'Vstupní údaje'!$B$97,"")</f>
        <v/>
      </c>
      <c r="AS12" s="39"/>
    </row>
    <row r="13" spans="1:45" s="3" customFormat="1" x14ac:dyDescent="0.25">
      <c r="A13" s="58"/>
      <c r="B13" s="3" t="s">
        <v>138</v>
      </c>
      <c r="C13" s="64" t="s">
        <v>5</v>
      </c>
      <c r="D13" s="62"/>
      <c r="E13" s="63"/>
      <c r="F13" s="68" t="str">
        <f>IF(F$3&gt;0,+F12+F11+F10,"")</f>
        <v/>
      </c>
      <c r="G13" s="68" t="str">
        <f t="shared" ref="G13:AQ13" si="1">IF(G$3&gt;0,+G12+G11+G10,"")</f>
        <v/>
      </c>
      <c r="H13" s="68" t="str">
        <f t="shared" si="1"/>
        <v/>
      </c>
      <c r="I13" s="68" t="str">
        <f t="shared" si="1"/>
        <v/>
      </c>
      <c r="J13" s="68" t="str">
        <f t="shared" si="1"/>
        <v/>
      </c>
      <c r="K13" s="68" t="str">
        <f t="shared" si="1"/>
        <v/>
      </c>
      <c r="L13" s="68" t="str">
        <f t="shared" si="1"/>
        <v/>
      </c>
      <c r="M13" s="68" t="str">
        <f t="shared" si="1"/>
        <v/>
      </c>
      <c r="N13" s="68" t="str">
        <f t="shared" si="1"/>
        <v/>
      </c>
      <c r="O13" s="68" t="str">
        <f t="shared" si="1"/>
        <v/>
      </c>
      <c r="P13" s="68" t="str">
        <f t="shared" si="1"/>
        <v/>
      </c>
      <c r="Q13" s="68" t="str">
        <f t="shared" si="1"/>
        <v/>
      </c>
      <c r="R13" s="68" t="str">
        <f t="shared" si="1"/>
        <v/>
      </c>
      <c r="S13" s="68" t="str">
        <f t="shared" si="1"/>
        <v/>
      </c>
      <c r="T13" s="68" t="str">
        <f t="shared" si="1"/>
        <v/>
      </c>
      <c r="U13" s="68" t="str">
        <f t="shared" si="1"/>
        <v/>
      </c>
      <c r="V13" s="68" t="str">
        <f t="shared" si="1"/>
        <v/>
      </c>
      <c r="W13" s="68" t="str">
        <f t="shared" si="1"/>
        <v/>
      </c>
      <c r="X13" s="68" t="str">
        <f t="shared" si="1"/>
        <v/>
      </c>
      <c r="Y13" s="68" t="str">
        <f t="shared" si="1"/>
        <v/>
      </c>
      <c r="Z13" s="68" t="str">
        <f t="shared" si="1"/>
        <v/>
      </c>
      <c r="AA13" s="68" t="str">
        <f t="shared" si="1"/>
        <v/>
      </c>
      <c r="AB13" s="68" t="str">
        <f t="shared" si="1"/>
        <v/>
      </c>
      <c r="AC13" s="68" t="str">
        <f t="shared" si="1"/>
        <v/>
      </c>
      <c r="AD13" s="68" t="str">
        <f t="shared" si="1"/>
        <v/>
      </c>
      <c r="AE13" s="68" t="str">
        <f t="shared" si="1"/>
        <v/>
      </c>
      <c r="AF13" s="68" t="str">
        <f t="shared" si="1"/>
        <v/>
      </c>
      <c r="AG13" s="68" t="str">
        <f t="shared" si="1"/>
        <v/>
      </c>
      <c r="AH13" s="68" t="str">
        <f t="shared" si="1"/>
        <v/>
      </c>
      <c r="AI13" s="68" t="str">
        <f t="shared" si="1"/>
        <v/>
      </c>
      <c r="AJ13" s="68" t="str">
        <f t="shared" si="1"/>
        <v/>
      </c>
      <c r="AK13" s="68" t="str">
        <f t="shared" si="1"/>
        <v/>
      </c>
      <c r="AL13" s="68" t="str">
        <f t="shared" si="1"/>
        <v/>
      </c>
      <c r="AM13" s="68" t="str">
        <f t="shared" si="1"/>
        <v/>
      </c>
      <c r="AN13" s="68" t="str">
        <f t="shared" si="1"/>
        <v/>
      </c>
      <c r="AO13" s="68" t="str">
        <f t="shared" si="1"/>
        <v/>
      </c>
      <c r="AP13" s="68" t="str">
        <f t="shared" si="1"/>
        <v/>
      </c>
      <c r="AQ13" s="68" t="str">
        <f t="shared" si="1"/>
        <v/>
      </c>
      <c r="AR13" s="68" t="str">
        <f>IF(AR$3&gt;0,+AR12+AR11+AR10,"")</f>
        <v/>
      </c>
      <c r="AS13" s="39"/>
    </row>
    <row r="14" spans="1:45" s="10" customFormat="1" x14ac:dyDescent="0.25">
      <c r="L14" s="31"/>
    </row>
    <row r="15" spans="1:45" s="10" customFormat="1" x14ac:dyDescent="0.25">
      <c r="A15" s="19" t="s">
        <v>158</v>
      </c>
      <c r="C15" s="67"/>
      <c r="D15" s="70"/>
      <c r="E15" s="7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45" s="3" customFormat="1" x14ac:dyDescent="0.25">
      <c r="A16" s="58"/>
      <c r="B16" s="60" t="s">
        <v>140</v>
      </c>
      <c r="C16" s="61" t="s">
        <v>6</v>
      </c>
      <c r="D16" s="62"/>
      <c r="E16" s="63"/>
      <c r="F16" s="5" t="str">
        <f>IF(F$3&gt;0,'Vstupní údaje'!$B$95*'Vstupní údaje'!E94/1000,"")</f>
        <v/>
      </c>
      <c r="G16" s="5" t="str">
        <f>IF(G$3&gt;0,'Vstupní údaje'!$B$95*'Vstupní údaje'!F94/1000,"")</f>
        <v/>
      </c>
      <c r="H16" s="5" t="str">
        <f>IF(H$3&gt;0,'Vstupní údaje'!$B$95*'Vstupní údaje'!G94/1000,"")</f>
        <v/>
      </c>
      <c r="I16" s="5" t="str">
        <f>IF(I$3&gt;0,'Vstupní údaje'!$B$95*'Vstupní údaje'!H94/1000,"")</f>
        <v/>
      </c>
      <c r="J16" s="5" t="str">
        <f>IF(J$3&gt;0,'Vstupní údaje'!$B$95*'Vstupní údaje'!I94/1000,"")</f>
        <v/>
      </c>
      <c r="K16" s="5" t="str">
        <f>IF(K$3&gt;0,'Vstupní údaje'!$B$95*'Vstupní údaje'!J94/1000,"")</f>
        <v/>
      </c>
      <c r="L16" s="5" t="str">
        <f>IF(L$3&gt;0,'Vstupní údaje'!$B$95*'Vstupní údaje'!K94/1000,"")</f>
        <v/>
      </c>
      <c r="M16" s="5" t="str">
        <f>IF(M$3&gt;0,'Vstupní údaje'!$B$95*'Vstupní údaje'!L94/1000,"")</f>
        <v/>
      </c>
      <c r="N16" s="5" t="str">
        <f>IF(N$3&gt;0,'Vstupní údaje'!$B$95*'Vstupní údaje'!M94/1000,"")</f>
        <v/>
      </c>
      <c r="O16" s="5" t="str">
        <f>IF(O$3&gt;0,'Vstupní údaje'!$B$95*'Vstupní údaje'!N94/1000,"")</f>
        <v/>
      </c>
      <c r="P16" s="5" t="str">
        <f>IF(P$3&gt;0,'Vstupní údaje'!$B$95*'Vstupní údaje'!O94/1000,"")</f>
        <v/>
      </c>
      <c r="Q16" s="5" t="str">
        <f>IF(Q$3&gt;0,'Vstupní údaje'!$B$95*'Vstupní údaje'!P94/1000,"")</f>
        <v/>
      </c>
      <c r="R16" s="5" t="str">
        <f>IF(R$3&gt;0,'Vstupní údaje'!$B$95*'Vstupní údaje'!Q94/1000,"")</f>
        <v/>
      </c>
      <c r="S16" s="5" t="str">
        <f>IF(S$3&gt;0,'Vstupní údaje'!$B$95*'Vstupní údaje'!R94/1000,"")</f>
        <v/>
      </c>
      <c r="T16" s="5" t="str">
        <f>IF(T$3&gt;0,'Vstupní údaje'!$B$95*'Vstupní údaje'!S94/1000,"")</f>
        <v/>
      </c>
      <c r="U16" s="5" t="str">
        <f>IF(U$3&gt;0,'Vstupní údaje'!$B$95*'Vstupní údaje'!T94/1000,"")</f>
        <v/>
      </c>
      <c r="V16" s="5" t="str">
        <f>IF(V$3&gt;0,'Vstupní údaje'!$B$95*'Vstupní údaje'!U94/1000,"")</f>
        <v/>
      </c>
      <c r="W16" s="5" t="str">
        <f>IF(W$3&gt;0,'Vstupní údaje'!$B$95*'Vstupní údaje'!V94/1000,"")</f>
        <v/>
      </c>
      <c r="X16" s="5" t="str">
        <f>IF(X$3&gt;0,'Vstupní údaje'!$B$95*'Vstupní údaje'!W94/1000,"")</f>
        <v/>
      </c>
      <c r="Y16" s="5" t="str">
        <f>IF(Y$3&gt;0,'Vstupní údaje'!$B$95*'Vstupní údaje'!X94/1000,"")</f>
        <v/>
      </c>
      <c r="Z16" s="5" t="str">
        <f>IF(Z$3&gt;0,'Vstupní údaje'!$B$95*'Vstupní údaje'!Y94/1000,"")</f>
        <v/>
      </c>
      <c r="AA16" s="5" t="str">
        <f>IF(AA$3&gt;0,'Vstupní údaje'!$B$95*'Vstupní údaje'!Z94/1000,"")</f>
        <v/>
      </c>
      <c r="AB16" s="5" t="str">
        <f>IF(AB$3&gt;0,'Vstupní údaje'!$B$95*'Vstupní údaje'!AA94/1000,"")</f>
        <v/>
      </c>
      <c r="AC16" s="5" t="str">
        <f>IF(AC$3&gt;0,'Vstupní údaje'!$B$95*'Vstupní údaje'!AB94/1000,"")</f>
        <v/>
      </c>
      <c r="AD16" s="5" t="str">
        <f>IF(AD$3&gt;0,'Vstupní údaje'!$B$95*'Vstupní údaje'!AC94/1000,"")</f>
        <v/>
      </c>
      <c r="AE16" s="5" t="str">
        <f>IF(AE$3&gt;0,'Vstupní údaje'!$B$95*'Vstupní údaje'!AD94/1000,"")</f>
        <v/>
      </c>
      <c r="AF16" s="5" t="str">
        <f>IF(AF$3&gt;0,'Vstupní údaje'!$B$95*'Vstupní údaje'!AE94/1000,"")</f>
        <v/>
      </c>
      <c r="AG16" s="5" t="str">
        <f>IF(AG$3&gt;0,'Vstupní údaje'!$B$95*'Vstupní údaje'!AF94/1000,"")</f>
        <v/>
      </c>
      <c r="AH16" s="5" t="str">
        <f>IF(AH$3&gt;0,'Vstupní údaje'!$B$95*'Vstupní údaje'!AG94/1000,"")</f>
        <v/>
      </c>
      <c r="AI16" s="5" t="str">
        <f>IF(AI$3&gt;0,'Vstupní údaje'!$B$95*'Vstupní údaje'!AH94/1000,"")</f>
        <v/>
      </c>
      <c r="AJ16" s="5" t="str">
        <f>IF(AJ$3&gt;0,'Vstupní údaje'!$B$95*'Vstupní údaje'!AI94/1000,"")</f>
        <v/>
      </c>
      <c r="AK16" s="5" t="str">
        <f>IF(AK$3&gt;0,'Vstupní údaje'!$B$95*'Vstupní údaje'!AJ94/1000,"")</f>
        <v/>
      </c>
      <c r="AL16" s="5" t="str">
        <f>IF(AL$3&gt;0,'Vstupní údaje'!$B$95*'Vstupní údaje'!AK94/1000,"")</f>
        <v/>
      </c>
      <c r="AM16" s="5" t="str">
        <f>IF(AM$3&gt;0,'Vstupní údaje'!$B$95*'Vstupní údaje'!AL94/1000,"")</f>
        <v/>
      </c>
      <c r="AN16" s="5" t="str">
        <f>IF(AN$3&gt;0,'Vstupní údaje'!$B$95*'Vstupní údaje'!AM94/1000,"")</f>
        <v/>
      </c>
      <c r="AO16" s="5" t="str">
        <f>IF(AO$3&gt;0,'Vstupní údaje'!$B$95*'Vstupní údaje'!AN94/1000,"")</f>
        <v/>
      </c>
      <c r="AP16" s="5" t="str">
        <f>IF(AP$3&gt;0,'Vstupní údaje'!$B$95*'Vstupní údaje'!AO94/1000,"")</f>
        <v/>
      </c>
      <c r="AQ16" s="5" t="str">
        <f>IF(AQ$3&gt;0,'Vstupní údaje'!$B$95*'Vstupní údaje'!AP94/1000,"")</f>
        <v/>
      </c>
      <c r="AR16" s="5" t="str">
        <f>IF(AR$3&gt;0,'Vstupní údaje'!$B$95*'Vstupní údaje'!AQ94/1000,"")</f>
        <v/>
      </c>
      <c r="AS16" s="39"/>
    </row>
    <row r="17" spans="1:45" s="3" customFormat="1" x14ac:dyDescent="0.25">
      <c r="A17" s="58"/>
      <c r="B17" s="60" t="s">
        <v>141</v>
      </c>
      <c r="C17" s="61" t="s">
        <v>6</v>
      </c>
      <c r="D17" s="62"/>
      <c r="E17" s="63"/>
      <c r="F17" s="5" t="str">
        <f>IF(F$3&gt;0,'Vstupní údaje'!$B$97*'Vstupní údaje'!E96/1000,"")</f>
        <v/>
      </c>
      <c r="G17" s="5" t="str">
        <f>IF(G$3&gt;0,'Vstupní údaje'!$B$97*'Vstupní údaje'!F96/1000,"")</f>
        <v/>
      </c>
      <c r="H17" s="5" t="str">
        <f>IF(H$3&gt;0,'Vstupní údaje'!$B$97*'Vstupní údaje'!G96/1000,"")</f>
        <v/>
      </c>
      <c r="I17" s="5" t="str">
        <f>IF(I$3&gt;0,'Vstupní údaje'!$B$97*'Vstupní údaje'!H96/1000,"")</f>
        <v/>
      </c>
      <c r="J17" s="5" t="str">
        <f>IF(J$3&gt;0,'Vstupní údaje'!$B$97*'Vstupní údaje'!I96/1000,"")</f>
        <v/>
      </c>
      <c r="K17" s="5" t="str">
        <f>IF(K$3&gt;0,'Vstupní údaje'!$B$97*'Vstupní údaje'!J96/1000,"")</f>
        <v/>
      </c>
      <c r="L17" s="5" t="str">
        <f>IF(L$3&gt;0,'Vstupní údaje'!$B$97*'Vstupní údaje'!K96/1000,"")</f>
        <v/>
      </c>
      <c r="M17" s="5" t="str">
        <f>IF(M$3&gt;0,'Vstupní údaje'!$B$97*'Vstupní údaje'!L96/1000,"")</f>
        <v/>
      </c>
      <c r="N17" s="5" t="str">
        <f>IF(N$3&gt;0,'Vstupní údaje'!$B$97*'Vstupní údaje'!M96/1000,"")</f>
        <v/>
      </c>
      <c r="O17" s="5" t="str">
        <f>IF(O$3&gt;0,'Vstupní údaje'!$B$97*'Vstupní údaje'!N96/1000,"")</f>
        <v/>
      </c>
      <c r="P17" s="5" t="str">
        <f>IF(P$3&gt;0,'Vstupní údaje'!$B$97*'Vstupní údaje'!O96/1000,"")</f>
        <v/>
      </c>
      <c r="Q17" s="5" t="str">
        <f>IF(Q$3&gt;0,'Vstupní údaje'!$B$97*'Vstupní údaje'!P96/1000,"")</f>
        <v/>
      </c>
      <c r="R17" s="5" t="str">
        <f>IF(R$3&gt;0,'Vstupní údaje'!$B$97*'Vstupní údaje'!Q96/1000,"")</f>
        <v/>
      </c>
      <c r="S17" s="5" t="str">
        <f>IF(S$3&gt;0,'Vstupní údaje'!$B$97*'Vstupní údaje'!R96/1000,"")</f>
        <v/>
      </c>
      <c r="T17" s="5" t="str">
        <f>IF(T$3&gt;0,'Vstupní údaje'!$B$97*'Vstupní údaje'!S96/1000,"")</f>
        <v/>
      </c>
      <c r="U17" s="5" t="str">
        <f>IF(U$3&gt;0,'Vstupní údaje'!$B$97*'Vstupní údaje'!T96/1000,"")</f>
        <v/>
      </c>
      <c r="V17" s="5" t="str">
        <f>IF(V$3&gt;0,'Vstupní údaje'!$B$97*'Vstupní údaje'!U96/1000,"")</f>
        <v/>
      </c>
      <c r="W17" s="5" t="str">
        <f>IF(W$3&gt;0,'Vstupní údaje'!$B$97*'Vstupní údaje'!V96/1000,"")</f>
        <v/>
      </c>
      <c r="X17" s="5" t="str">
        <f>IF(X$3&gt;0,'Vstupní údaje'!$B$97*'Vstupní údaje'!W96/1000,"")</f>
        <v/>
      </c>
      <c r="Y17" s="5" t="str">
        <f>IF(Y$3&gt;0,'Vstupní údaje'!$B$97*'Vstupní údaje'!X96/1000,"")</f>
        <v/>
      </c>
      <c r="Z17" s="5" t="str">
        <f>IF(Z$3&gt;0,'Vstupní údaje'!$B$97*'Vstupní údaje'!Y96/1000,"")</f>
        <v/>
      </c>
      <c r="AA17" s="5" t="str">
        <f>IF(AA$3&gt;0,'Vstupní údaje'!$B$97*'Vstupní údaje'!Z96/1000,"")</f>
        <v/>
      </c>
      <c r="AB17" s="5" t="str">
        <f>IF(AB$3&gt;0,'Vstupní údaje'!$B$97*'Vstupní údaje'!AA96/1000,"")</f>
        <v/>
      </c>
      <c r="AC17" s="5" t="str">
        <f>IF(AC$3&gt;0,'Vstupní údaje'!$B$97*'Vstupní údaje'!AB96/1000,"")</f>
        <v/>
      </c>
      <c r="AD17" s="5" t="str">
        <f>IF(AD$3&gt;0,'Vstupní údaje'!$B$97*'Vstupní údaje'!AC96/1000,"")</f>
        <v/>
      </c>
      <c r="AE17" s="5" t="str">
        <f>IF(AE$3&gt;0,'Vstupní údaje'!$B$97*'Vstupní údaje'!AD96/1000,"")</f>
        <v/>
      </c>
      <c r="AF17" s="5" t="str">
        <f>IF(AF$3&gt;0,'Vstupní údaje'!$B$97*'Vstupní údaje'!AE96/1000,"")</f>
        <v/>
      </c>
      <c r="AG17" s="5" t="str">
        <f>IF(AG$3&gt;0,'Vstupní údaje'!$B$97*'Vstupní údaje'!AF96/1000,"")</f>
        <v/>
      </c>
      <c r="AH17" s="5" t="str">
        <f>IF(AH$3&gt;0,'Vstupní údaje'!$B$97*'Vstupní údaje'!AG96/1000,"")</f>
        <v/>
      </c>
      <c r="AI17" s="5" t="str">
        <f>IF(AI$3&gt;0,'Vstupní údaje'!$B$97*'Vstupní údaje'!AH96/1000,"")</f>
        <v/>
      </c>
      <c r="AJ17" s="5" t="str">
        <f>IF(AJ$3&gt;0,'Vstupní údaje'!$B$97*'Vstupní údaje'!AI96/1000,"")</f>
        <v/>
      </c>
      <c r="AK17" s="5" t="str">
        <f>IF(AK$3&gt;0,'Vstupní údaje'!$B$97*'Vstupní údaje'!AJ96/1000,"")</f>
        <v/>
      </c>
      <c r="AL17" s="5" t="str">
        <f>IF(AL$3&gt;0,'Vstupní údaje'!$B$97*'Vstupní údaje'!AK96/1000,"")</f>
        <v/>
      </c>
      <c r="AM17" s="5" t="str">
        <f>IF(AM$3&gt;0,'Vstupní údaje'!$B$97*'Vstupní údaje'!AL96/1000,"")</f>
        <v/>
      </c>
      <c r="AN17" s="5" t="str">
        <f>IF(AN$3&gt;0,'Vstupní údaje'!$B$97*'Vstupní údaje'!AM96/1000,"")</f>
        <v/>
      </c>
      <c r="AO17" s="5" t="str">
        <f>IF(AO$3&gt;0,'Vstupní údaje'!$B$97*'Vstupní údaje'!AN96/1000,"")</f>
        <v/>
      </c>
      <c r="AP17" s="5" t="str">
        <f>IF(AP$3&gt;0,'Vstupní údaje'!$B$97*'Vstupní údaje'!AO96/1000,"")</f>
        <v/>
      </c>
      <c r="AQ17" s="5" t="str">
        <f>IF(AQ$3&gt;0,'Vstupní údaje'!$B$97*'Vstupní údaje'!AP96/1000,"")</f>
        <v/>
      </c>
      <c r="AR17" s="5" t="str">
        <f>IF(AR$3&gt;0,'Vstupní údaje'!$B$97*'Vstupní údaje'!AQ96/1000,"")</f>
        <v/>
      </c>
      <c r="AS17" s="39"/>
    </row>
    <row r="18" spans="1:45" s="3" customFormat="1" x14ac:dyDescent="0.25">
      <c r="B18" s="69" t="s">
        <v>142</v>
      </c>
      <c r="C18" s="64" t="s">
        <v>6</v>
      </c>
      <c r="D18" s="65"/>
      <c r="E18" s="66"/>
      <c r="F18" s="71" t="str">
        <f>IF(F$3&gt;0,'Vstupní údaje'!E112/1000000,"")</f>
        <v/>
      </c>
      <c r="G18" s="71" t="str">
        <f>IF(G$3&gt;0,'Vstupní údaje'!F112/1000000,"")</f>
        <v/>
      </c>
      <c r="H18" s="71" t="str">
        <f>IF(H$3&gt;0,'Vstupní údaje'!G112/1000000,"")</f>
        <v/>
      </c>
      <c r="I18" s="71" t="str">
        <f>IF(I$3&gt;0,'Vstupní údaje'!H112/1000000,"")</f>
        <v/>
      </c>
      <c r="J18" s="71" t="str">
        <f>IF(J$3&gt;0,'Vstupní údaje'!I112/1000000,"")</f>
        <v/>
      </c>
      <c r="K18" s="71" t="str">
        <f>IF(K$3&gt;0,'Vstupní údaje'!J112/1000000,"")</f>
        <v/>
      </c>
      <c r="L18" s="71" t="str">
        <f>IF(L$3&gt;0,'Vstupní údaje'!K112/1000000,"")</f>
        <v/>
      </c>
      <c r="M18" s="71" t="str">
        <f>IF(M$3&gt;0,'Vstupní údaje'!L112/1000000,"")</f>
        <v/>
      </c>
      <c r="N18" s="71" t="str">
        <f>IF(N$3&gt;0,'Vstupní údaje'!M112/1000000,"")</f>
        <v/>
      </c>
      <c r="O18" s="71" t="str">
        <f>IF(O$3&gt;0,'Vstupní údaje'!N112/1000000,"")</f>
        <v/>
      </c>
      <c r="P18" s="71" t="str">
        <f>IF(P$3&gt;0,'Vstupní údaje'!O112/1000000,"")</f>
        <v/>
      </c>
      <c r="Q18" s="71" t="str">
        <f>IF(Q$3&gt;0,'Vstupní údaje'!P112/1000000,"")</f>
        <v/>
      </c>
      <c r="R18" s="71" t="str">
        <f>IF(R$3&gt;0,'Vstupní údaje'!Q112/1000000,"")</f>
        <v/>
      </c>
      <c r="S18" s="71" t="str">
        <f>IF(S$3&gt;0,'Vstupní údaje'!R112/1000000,"")</f>
        <v/>
      </c>
      <c r="T18" s="71" t="str">
        <f>IF(T$3&gt;0,'Vstupní údaje'!S112/1000000,"")</f>
        <v/>
      </c>
      <c r="U18" s="71" t="str">
        <f>IF(U$3&gt;0,'Vstupní údaje'!T112/1000000,"")</f>
        <v/>
      </c>
      <c r="V18" s="71" t="str">
        <f>IF(V$3&gt;0,'Vstupní údaje'!U112/1000000,"")</f>
        <v/>
      </c>
      <c r="W18" s="71" t="str">
        <f>IF(W$3&gt;0,'Vstupní údaje'!V112/1000000,"")</f>
        <v/>
      </c>
      <c r="X18" s="71" t="str">
        <f>IF(X$3&gt;0,'Vstupní údaje'!W112/1000000,"")</f>
        <v/>
      </c>
      <c r="Y18" s="71" t="str">
        <f>IF(Y$3&gt;0,'Vstupní údaje'!X112/1000000,"")</f>
        <v/>
      </c>
      <c r="Z18" s="71" t="str">
        <f>IF(Z$3&gt;0,'Vstupní údaje'!Y112/1000000,"")</f>
        <v/>
      </c>
      <c r="AA18" s="71" t="str">
        <f>IF(AA$3&gt;0,'Vstupní údaje'!Z112/1000000,"")</f>
        <v/>
      </c>
      <c r="AB18" s="71" t="str">
        <f>IF(AB$3&gt;0,'Vstupní údaje'!AA112/1000000,"")</f>
        <v/>
      </c>
      <c r="AC18" s="71" t="str">
        <f>IF(AC$3&gt;0,'Vstupní údaje'!AB112/1000000,"")</f>
        <v/>
      </c>
      <c r="AD18" s="71" t="str">
        <f>IF(AD$3&gt;0,'Vstupní údaje'!AC112/1000000,"")</f>
        <v/>
      </c>
      <c r="AE18" s="71" t="str">
        <f>IF(AE$3&gt;0,'Vstupní údaje'!AD112/1000000,"")</f>
        <v/>
      </c>
      <c r="AF18" s="71" t="str">
        <f>IF(AF$3&gt;0,'Vstupní údaje'!AE112/1000000,"")</f>
        <v/>
      </c>
      <c r="AG18" s="71" t="str">
        <f>IF(AG$3&gt;0,'Vstupní údaje'!AF112/1000000,"")</f>
        <v/>
      </c>
      <c r="AH18" s="71" t="str">
        <f>IF(AH$3&gt;0,'Vstupní údaje'!AG112/1000000,"")</f>
        <v/>
      </c>
      <c r="AI18" s="71" t="str">
        <f>IF(AI$3&gt;0,'Vstupní údaje'!AH112/1000000,"")</f>
        <v/>
      </c>
      <c r="AJ18" s="71" t="str">
        <f>IF(AJ$3&gt;0,'Vstupní údaje'!AI112/1000000,"")</f>
        <v/>
      </c>
      <c r="AK18" s="71" t="str">
        <f>IF(AK$3&gt;0,'Vstupní údaje'!AJ112/1000000,"")</f>
        <v/>
      </c>
      <c r="AL18" s="71" t="str">
        <f>IF(AL$3&gt;0,'Vstupní údaje'!AK112/1000000,"")</f>
        <v/>
      </c>
      <c r="AM18" s="71" t="str">
        <f>IF(AM$3&gt;0,'Vstupní údaje'!AL112/1000000,"")</f>
        <v/>
      </c>
      <c r="AN18" s="71" t="str">
        <f>IF(AN$3&gt;0,'Vstupní údaje'!AM112/1000000,"")</f>
        <v/>
      </c>
      <c r="AO18" s="71" t="str">
        <f>IF(AO$3&gt;0,'Vstupní údaje'!AN112/1000000,"")</f>
        <v/>
      </c>
      <c r="AP18" s="71" t="str">
        <f>IF(AP$3&gt;0,'Vstupní údaje'!AO112/1000000,"")</f>
        <v/>
      </c>
      <c r="AQ18" s="71" t="str">
        <f>IF(AQ$3&gt;0,'Vstupní údaje'!AP112/1000000,"")</f>
        <v/>
      </c>
      <c r="AR18" s="71" t="str">
        <f>IF(AR$3&gt;0,'Vstupní údaje'!AQ112/1000000,"")</f>
        <v/>
      </c>
    </row>
    <row r="19" spans="1:45" s="3" customFormat="1" x14ac:dyDescent="0.25">
      <c r="A19" s="58"/>
      <c r="B19" s="72" t="s">
        <v>143</v>
      </c>
      <c r="C19" s="73" t="s">
        <v>6</v>
      </c>
      <c r="D19" s="74"/>
      <c r="E19" s="75"/>
      <c r="F19" s="76" t="str">
        <f>IF(F$3&gt;0,SUM(F16:F18),"")</f>
        <v/>
      </c>
      <c r="G19" s="76" t="str">
        <f t="shared" ref="G19:J19" si="2">IF(G$3&gt;0,SUM(G16:G18),"")</f>
        <v/>
      </c>
      <c r="H19" s="76" t="str">
        <f t="shared" si="2"/>
        <v/>
      </c>
      <c r="I19" s="76" t="str">
        <f>IF(I$3&gt;0,SUM(I16:I18),"")</f>
        <v/>
      </c>
      <c r="J19" s="76" t="str">
        <f t="shared" si="2"/>
        <v/>
      </c>
      <c r="K19" s="76" t="str">
        <f>IF(K$3&gt;0,SUM(K16:K18),"")</f>
        <v/>
      </c>
      <c r="L19" s="76" t="str">
        <f t="shared" ref="L19:AR19" si="3">IF(L$3&gt;0,SUM(L16:L18),"")</f>
        <v/>
      </c>
      <c r="M19" s="76" t="str">
        <f>IF(M$3&gt;0,SUM(M16:M18),"")</f>
        <v/>
      </c>
      <c r="N19" s="76" t="str">
        <f t="shared" si="3"/>
        <v/>
      </c>
      <c r="O19" s="76" t="str">
        <f>IF(O$3&gt;0,SUM(O16:O18),"")</f>
        <v/>
      </c>
      <c r="P19" s="76" t="str">
        <f t="shared" si="3"/>
        <v/>
      </c>
      <c r="Q19" s="76" t="str">
        <f t="shared" si="3"/>
        <v/>
      </c>
      <c r="R19" s="76" t="str">
        <f t="shared" si="3"/>
        <v/>
      </c>
      <c r="S19" s="76" t="str">
        <f t="shared" si="3"/>
        <v/>
      </c>
      <c r="T19" s="76" t="str">
        <f t="shared" si="3"/>
        <v/>
      </c>
      <c r="U19" s="76" t="str">
        <f t="shared" si="3"/>
        <v/>
      </c>
      <c r="V19" s="76" t="str">
        <f t="shared" si="3"/>
        <v/>
      </c>
      <c r="W19" s="76" t="str">
        <f t="shared" si="3"/>
        <v/>
      </c>
      <c r="X19" s="76" t="str">
        <f t="shared" si="3"/>
        <v/>
      </c>
      <c r="Y19" s="76" t="str">
        <f t="shared" si="3"/>
        <v/>
      </c>
      <c r="Z19" s="76" t="str">
        <f t="shared" si="3"/>
        <v/>
      </c>
      <c r="AA19" s="76" t="str">
        <f t="shared" si="3"/>
        <v/>
      </c>
      <c r="AB19" s="76" t="str">
        <f t="shared" si="3"/>
        <v/>
      </c>
      <c r="AC19" s="76" t="str">
        <f t="shared" si="3"/>
        <v/>
      </c>
      <c r="AD19" s="76" t="str">
        <f t="shared" si="3"/>
        <v/>
      </c>
      <c r="AE19" s="76" t="str">
        <f t="shared" si="3"/>
        <v/>
      </c>
      <c r="AF19" s="76" t="str">
        <f t="shared" si="3"/>
        <v/>
      </c>
      <c r="AG19" s="76" t="str">
        <f t="shared" si="3"/>
        <v/>
      </c>
      <c r="AH19" s="76" t="str">
        <f t="shared" si="3"/>
        <v/>
      </c>
      <c r="AI19" s="76" t="str">
        <f t="shared" si="3"/>
        <v/>
      </c>
      <c r="AJ19" s="76" t="str">
        <f t="shared" si="3"/>
        <v/>
      </c>
      <c r="AK19" s="76" t="str">
        <f t="shared" si="3"/>
        <v/>
      </c>
      <c r="AL19" s="76" t="str">
        <f t="shared" si="3"/>
        <v/>
      </c>
      <c r="AM19" s="76" t="str">
        <f t="shared" si="3"/>
        <v/>
      </c>
      <c r="AN19" s="76" t="str">
        <f t="shared" si="3"/>
        <v/>
      </c>
      <c r="AO19" s="76" t="str">
        <f t="shared" si="3"/>
        <v/>
      </c>
      <c r="AP19" s="76" t="str">
        <f t="shared" si="3"/>
        <v/>
      </c>
      <c r="AQ19" s="76" t="str">
        <f t="shared" si="3"/>
        <v/>
      </c>
      <c r="AR19" s="76" t="str">
        <f t="shared" si="3"/>
        <v/>
      </c>
      <c r="AS19" s="39"/>
    </row>
    <row r="20" spans="1:45" s="10" customFormat="1" x14ac:dyDescent="0.25">
      <c r="C20" s="67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45" s="10" customFormat="1" x14ac:dyDescent="0.25">
      <c r="A21" s="19" t="s">
        <v>159</v>
      </c>
      <c r="C21" s="67"/>
      <c r="F21" s="31"/>
      <c r="G21" s="77"/>
      <c r="H21" s="78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45" s="3" customFormat="1" x14ac:dyDescent="0.25">
      <c r="B22" s="69" t="s">
        <v>146</v>
      </c>
      <c r="C22" s="64" t="s">
        <v>6</v>
      </c>
      <c r="D22" s="65"/>
      <c r="E22" s="66"/>
      <c r="F22" s="71" t="str">
        <f>IF(F$3&gt;0,-'Vstupní údaje'!E73/1000000,"")</f>
        <v/>
      </c>
      <c r="G22" s="71" t="str">
        <f>IF(G$3&gt;0,-'Vstupní údaje'!F73/1000000,"")</f>
        <v/>
      </c>
      <c r="H22" s="71" t="str">
        <f>IF(H$3&gt;0,-'Vstupní údaje'!G73/1000000,"")</f>
        <v/>
      </c>
      <c r="I22" s="71" t="str">
        <f>IF(I$3&gt;0,-'Vstupní údaje'!H73/1000000,"")</f>
        <v/>
      </c>
      <c r="J22" s="71" t="str">
        <f>IF(J$3&gt;0,-'Vstupní údaje'!I73/1000000,"")</f>
        <v/>
      </c>
      <c r="K22" s="71" t="str">
        <f>IF(K$3&gt;0,-'Vstupní údaje'!J73/1000000,"")</f>
        <v/>
      </c>
      <c r="L22" s="71" t="str">
        <f>IF(L$3&gt;0,-'Vstupní údaje'!K73/1000000,"")</f>
        <v/>
      </c>
      <c r="M22" s="71" t="str">
        <f>IF(M$3&gt;0,-'Vstupní údaje'!L73/1000000,"")</f>
        <v/>
      </c>
      <c r="N22" s="71" t="str">
        <f>IF(N$3&gt;0,-'Vstupní údaje'!M73/1000000,"")</f>
        <v/>
      </c>
      <c r="O22" s="71" t="str">
        <f>IF(O$3&gt;0,-'Vstupní údaje'!N73/1000000,"")</f>
        <v/>
      </c>
      <c r="P22" s="71" t="str">
        <f>IF(P$3&gt;0,-'Vstupní údaje'!O73/1000000,"")</f>
        <v/>
      </c>
      <c r="Q22" s="71" t="str">
        <f>IF(Q$3&gt;0,-'Vstupní údaje'!P73/1000000,"")</f>
        <v/>
      </c>
      <c r="R22" s="71" t="str">
        <f>IF(R$3&gt;0,-'Vstupní údaje'!Q73/1000000,"")</f>
        <v/>
      </c>
      <c r="S22" s="71" t="str">
        <f>IF(S$3&gt;0,-'Vstupní údaje'!R73/1000000,"")</f>
        <v/>
      </c>
      <c r="T22" s="71" t="str">
        <f>IF(T$3&gt;0,-'Vstupní údaje'!S73/1000000,"")</f>
        <v/>
      </c>
      <c r="U22" s="71" t="str">
        <f>IF(U$3&gt;0,-'Vstupní údaje'!T73/1000000,"")</f>
        <v/>
      </c>
      <c r="V22" s="71" t="str">
        <f>IF(V$3&gt;0,-'Vstupní údaje'!U73/1000000,"")</f>
        <v/>
      </c>
      <c r="W22" s="71" t="str">
        <f>IF(W$3&gt;0,-'Vstupní údaje'!V73/1000000,"")</f>
        <v/>
      </c>
      <c r="X22" s="71" t="str">
        <f>IF(X$3&gt;0,-'Vstupní údaje'!W73/1000000,"")</f>
        <v/>
      </c>
      <c r="Y22" s="71" t="str">
        <f>IF(Y$3&gt;0,-'Vstupní údaje'!X73/1000000,"")</f>
        <v/>
      </c>
      <c r="Z22" s="71" t="str">
        <f>IF(Z$3&gt;0,-'Vstupní údaje'!Y73/1000000,"")</f>
        <v/>
      </c>
      <c r="AA22" s="71" t="str">
        <f>IF(AA$3&gt;0,-'Vstupní údaje'!Z73/1000000,"")</f>
        <v/>
      </c>
      <c r="AB22" s="71" t="str">
        <f>IF(AB$3&gt;0,-'Vstupní údaje'!AA73/1000000,"")</f>
        <v/>
      </c>
      <c r="AC22" s="71" t="str">
        <f>IF(AC$3&gt;0,-'Vstupní údaje'!AB73/1000000,"")</f>
        <v/>
      </c>
      <c r="AD22" s="71" t="str">
        <f>IF(AD$3&gt;0,-'Vstupní údaje'!AC73/1000000,"")</f>
        <v/>
      </c>
      <c r="AE22" s="71" t="str">
        <f>IF(AE$3&gt;0,-'Vstupní údaje'!AD73/1000000,"")</f>
        <v/>
      </c>
      <c r="AF22" s="71" t="str">
        <f>IF(AF$3&gt;0,-'Vstupní údaje'!AE73/1000000,"")</f>
        <v/>
      </c>
      <c r="AG22" s="71" t="str">
        <f>IF(AG$3&gt;0,-'Vstupní údaje'!AF73/1000000,"")</f>
        <v/>
      </c>
      <c r="AH22" s="71" t="str">
        <f>IF(AH$3&gt;0,-'Vstupní údaje'!AG73/1000000,"")</f>
        <v/>
      </c>
      <c r="AI22" s="71" t="str">
        <f>IF(AI$3&gt;0,-'Vstupní údaje'!AH73/1000000,"")</f>
        <v/>
      </c>
      <c r="AJ22" s="71" t="str">
        <f>IF(AJ$3&gt;0,-'Vstupní údaje'!AI73/1000000,"")</f>
        <v/>
      </c>
      <c r="AK22" s="71" t="str">
        <f>IF(AK$3&gt;0,-'Vstupní údaje'!AJ73/1000000,"")</f>
        <v/>
      </c>
      <c r="AL22" s="71" t="str">
        <f>IF(AL$3&gt;0,-'Vstupní údaje'!AK73/1000000,"")</f>
        <v/>
      </c>
      <c r="AM22" s="71" t="str">
        <f>IF(AM$3&gt;0,-'Vstupní údaje'!AL73/1000000,"")</f>
        <v/>
      </c>
      <c r="AN22" s="71" t="str">
        <f>IF(AN$3&gt;0,-'Vstupní údaje'!AM73/1000000,"")</f>
        <v/>
      </c>
      <c r="AO22" s="71" t="str">
        <f>IF(AO$3&gt;0,-'Vstupní údaje'!AN73/1000000,"")</f>
        <v/>
      </c>
      <c r="AP22" s="71" t="str">
        <f>IF(AP$3&gt;0,-'Vstupní údaje'!AO73/1000000,"")</f>
        <v/>
      </c>
      <c r="AQ22" s="71" t="str">
        <f>IF(AQ$3&gt;0,-'Vstupní údaje'!AP73/1000000,"")</f>
        <v/>
      </c>
      <c r="AR22" s="71" t="str">
        <f>IF(AR$3&gt;0,-'Vstupní údaje'!AQ73/1000000,"")</f>
        <v/>
      </c>
    </row>
    <row r="23" spans="1:45" s="3" customFormat="1" x14ac:dyDescent="0.25">
      <c r="B23" s="69" t="s">
        <v>7</v>
      </c>
      <c r="C23" s="64" t="s">
        <v>6</v>
      </c>
      <c r="D23" s="65"/>
      <c r="E23" s="66"/>
      <c r="F23" s="71" t="str">
        <f>IF(F$3&gt;0,-'Vstupní údaje'!E76/1000000,"")</f>
        <v/>
      </c>
      <c r="G23" s="71" t="str">
        <f>IF(G$3&gt;0,-'Vstupní údaje'!F76/1000000,"")</f>
        <v/>
      </c>
      <c r="H23" s="71" t="str">
        <f>IF(H$3&gt;0,-'Vstupní údaje'!G76/1000000,"")</f>
        <v/>
      </c>
      <c r="I23" s="71" t="str">
        <f>IF(I$3&gt;0,-'Vstupní údaje'!H76/1000000,"")</f>
        <v/>
      </c>
      <c r="J23" s="71" t="str">
        <f>IF(J$3&gt;0,-'Vstupní údaje'!I76/1000000,"")</f>
        <v/>
      </c>
      <c r="K23" s="71" t="str">
        <f>IF(K$3&gt;0,-'Vstupní údaje'!J76/1000000,"")</f>
        <v/>
      </c>
      <c r="L23" s="71" t="str">
        <f>IF(L$3&gt;0,-'Vstupní údaje'!K76/1000000,"")</f>
        <v/>
      </c>
      <c r="M23" s="71" t="str">
        <f>IF(M$3&gt;0,-'Vstupní údaje'!L76/1000000,"")</f>
        <v/>
      </c>
      <c r="N23" s="71" t="str">
        <f>IF(N$3&gt;0,-'Vstupní údaje'!M76/1000000,"")</f>
        <v/>
      </c>
      <c r="O23" s="71" t="str">
        <f>IF(O$3&gt;0,-'Vstupní údaje'!N76/1000000,"")</f>
        <v/>
      </c>
      <c r="P23" s="71" t="str">
        <f>IF(P$3&gt;0,-'Vstupní údaje'!O76/1000000,"")</f>
        <v/>
      </c>
      <c r="Q23" s="71" t="str">
        <f>IF(Q$3&gt;0,-'Vstupní údaje'!P76/1000000,"")</f>
        <v/>
      </c>
      <c r="R23" s="71" t="str">
        <f>IF(R$3&gt;0,-'Vstupní údaje'!Q76/1000000,"")</f>
        <v/>
      </c>
      <c r="S23" s="71" t="str">
        <f>IF(S$3&gt;0,-'Vstupní údaje'!R76/1000000,"")</f>
        <v/>
      </c>
      <c r="T23" s="71" t="str">
        <f>IF(T$3&gt;0,-'Vstupní údaje'!S76/1000000,"")</f>
        <v/>
      </c>
      <c r="U23" s="71" t="str">
        <f>IF(U$3&gt;0,-'Vstupní údaje'!T76/1000000,"")</f>
        <v/>
      </c>
      <c r="V23" s="71" t="str">
        <f>IF(V$3&gt;0,-'Vstupní údaje'!U76/1000000,"")</f>
        <v/>
      </c>
      <c r="W23" s="71" t="str">
        <f>IF(W$3&gt;0,-'Vstupní údaje'!V76/1000000,"")</f>
        <v/>
      </c>
      <c r="X23" s="71" t="str">
        <f>IF(X$3&gt;0,-'Vstupní údaje'!W76/1000000,"")</f>
        <v/>
      </c>
      <c r="Y23" s="71" t="str">
        <f>IF(Y$3&gt;0,-'Vstupní údaje'!X76/1000000,"")</f>
        <v/>
      </c>
      <c r="Z23" s="71" t="str">
        <f>IF(Z$3&gt;0,-'Vstupní údaje'!Y76/1000000,"")</f>
        <v/>
      </c>
      <c r="AA23" s="71" t="str">
        <f>IF(AA$3&gt;0,-'Vstupní údaje'!Z76/1000000,"")</f>
        <v/>
      </c>
      <c r="AB23" s="71" t="str">
        <f>IF(AB$3&gt;0,-'Vstupní údaje'!AA76/1000000,"")</f>
        <v/>
      </c>
      <c r="AC23" s="71" t="str">
        <f>IF(AC$3&gt;0,-'Vstupní údaje'!AB76/1000000,"")</f>
        <v/>
      </c>
      <c r="AD23" s="71" t="str">
        <f>IF(AD$3&gt;0,-'Vstupní údaje'!AC76/1000000,"")</f>
        <v/>
      </c>
      <c r="AE23" s="71" t="str">
        <f>IF(AE$3&gt;0,-'Vstupní údaje'!AD76/1000000,"")</f>
        <v/>
      </c>
      <c r="AF23" s="71" t="str">
        <f>IF(AF$3&gt;0,-'Vstupní údaje'!AE76/1000000,"")</f>
        <v/>
      </c>
      <c r="AG23" s="71" t="str">
        <f>IF(AG$3&gt;0,-'Vstupní údaje'!AF76/1000000,"")</f>
        <v/>
      </c>
      <c r="AH23" s="71" t="str">
        <f>IF(AH$3&gt;0,-'Vstupní údaje'!AG76/1000000,"")</f>
        <v/>
      </c>
      <c r="AI23" s="71" t="str">
        <f>IF(AI$3&gt;0,-'Vstupní údaje'!AH76/1000000,"")</f>
        <v/>
      </c>
      <c r="AJ23" s="71" t="str">
        <f>IF(AJ$3&gt;0,-'Vstupní údaje'!AI76/1000000,"")</f>
        <v/>
      </c>
      <c r="AK23" s="71" t="str">
        <f>IF(AK$3&gt;0,-'Vstupní údaje'!AJ76/1000000,"")</f>
        <v/>
      </c>
      <c r="AL23" s="71" t="str">
        <f>IF(AL$3&gt;0,-'Vstupní údaje'!AK76/1000000,"")</f>
        <v/>
      </c>
      <c r="AM23" s="71" t="str">
        <f>IF(AM$3&gt;0,-'Vstupní údaje'!AL76/1000000,"")</f>
        <v/>
      </c>
      <c r="AN23" s="71" t="str">
        <f>IF(AN$3&gt;0,-'Vstupní údaje'!AM76/1000000,"")</f>
        <v/>
      </c>
      <c r="AO23" s="71" t="str">
        <f>IF(AO$3&gt;0,-'Vstupní údaje'!AN76/1000000,"")</f>
        <v/>
      </c>
      <c r="AP23" s="71" t="str">
        <f>IF(AP$3&gt;0,-'Vstupní údaje'!AO76/1000000,"")</f>
        <v/>
      </c>
      <c r="AQ23" s="71" t="str">
        <f>IF(AQ$3&gt;0,-'Vstupní údaje'!AP76/1000000,"")</f>
        <v/>
      </c>
      <c r="AR23" s="71" t="str">
        <f>IF(AR$3&gt;0,-'Vstupní údaje'!AQ76/1000000,"")</f>
        <v/>
      </c>
    </row>
    <row r="24" spans="1:45" s="3" customFormat="1" x14ac:dyDescent="0.25">
      <c r="B24" s="69" t="s">
        <v>144</v>
      </c>
      <c r="C24" s="64" t="s">
        <v>6</v>
      </c>
      <c r="D24" s="65"/>
      <c r="E24" s="66"/>
      <c r="F24" s="71" t="str">
        <f>IF(F$3&gt;0,-'Vstupní údaje'!E91/1000000,"")</f>
        <v/>
      </c>
      <c r="G24" s="71" t="str">
        <f>IF(G$3&gt;0,-'Vstupní údaje'!F91/1000000,"")</f>
        <v/>
      </c>
      <c r="H24" s="71" t="str">
        <f>IF(H$3&gt;0,-'Vstupní údaje'!G91/1000000,"")</f>
        <v/>
      </c>
      <c r="I24" s="71" t="str">
        <f>IF(I$3&gt;0,-'Vstupní údaje'!H91/1000000,"")</f>
        <v/>
      </c>
      <c r="J24" s="71" t="str">
        <f>IF(J$3&gt;0,-'Vstupní údaje'!I91/1000000,"")</f>
        <v/>
      </c>
      <c r="K24" s="71" t="str">
        <f>IF(K$3&gt;0,-'Vstupní údaje'!J91/1000000,"")</f>
        <v/>
      </c>
      <c r="L24" s="71" t="str">
        <f>IF(L$3&gt;0,-'Vstupní údaje'!K91/1000000,"")</f>
        <v/>
      </c>
      <c r="M24" s="71" t="str">
        <f>IF(M$3&gt;0,-'Vstupní údaje'!L91/1000000,"")</f>
        <v/>
      </c>
      <c r="N24" s="71" t="str">
        <f>IF(N$3&gt;0,-'Vstupní údaje'!M91/1000000,"")</f>
        <v/>
      </c>
      <c r="O24" s="71" t="str">
        <f>IF(O$3&gt;0,-'Vstupní údaje'!N91/1000000,"")</f>
        <v/>
      </c>
      <c r="P24" s="71" t="str">
        <f>IF(P$3&gt;0,-'Vstupní údaje'!O91/1000000,"")</f>
        <v/>
      </c>
      <c r="Q24" s="71" t="str">
        <f>IF(Q$3&gt;0,-'Vstupní údaje'!P91/1000000,"")</f>
        <v/>
      </c>
      <c r="R24" s="71" t="str">
        <f>IF(R$3&gt;0,-'Vstupní údaje'!Q91/1000000,"")</f>
        <v/>
      </c>
      <c r="S24" s="71" t="str">
        <f>IF(S$3&gt;0,-'Vstupní údaje'!R91/1000000,"")</f>
        <v/>
      </c>
      <c r="T24" s="71" t="str">
        <f>IF(T$3&gt;0,-'Vstupní údaje'!S91/1000000,"")</f>
        <v/>
      </c>
      <c r="U24" s="71" t="str">
        <f>IF(U$3&gt;0,-'Vstupní údaje'!T91/1000000,"")</f>
        <v/>
      </c>
      <c r="V24" s="71" t="str">
        <f>IF(V$3&gt;0,-'Vstupní údaje'!U91/1000000,"")</f>
        <v/>
      </c>
      <c r="W24" s="71" t="str">
        <f>IF(W$3&gt;0,-'Vstupní údaje'!V91/1000000,"")</f>
        <v/>
      </c>
      <c r="X24" s="71" t="str">
        <f>IF(X$3&gt;0,-'Vstupní údaje'!W91/1000000,"")</f>
        <v/>
      </c>
      <c r="Y24" s="71" t="str">
        <f>IF(Y$3&gt;0,-'Vstupní údaje'!X91/1000000,"")</f>
        <v/>
      </c>
      <c r="Z24" s="71" t="str">
        <f>IF(Z$3&gt;0,-'Vstupní údaje'!Y91/1000000,"")</f>
        <v/>
      </c>
      <c r="AA24" s="71" t="str">
        <f>IF(AA$3&gt;0,-'Vstupní údaje'!Z91/1000000,"")</f>
        <v/>
      </c>
      <c r="AB24" s="71" t="str">
        <f>IF(AB$3&gt;0,-'Vstupní údaje'!AA91/1000000,"")</f>
        <v/>
      </c>
      <c r="AC24" s="71" t="str">
        <f>IF(AC$3&gt;0,-'Vstupní údaje'!AB91/1000000,"")</f>
        <v/>
      </c>
      <c r="AD24" s="71" t="str">
        <f>IF(AD$3&gt;0,-'Vstupní údaje'!AC91/1000000,"")</f>
        <v/>
      </c>
      <c r="AE24" s="71" t="str">
        <f>IF(AE$3&gt;0,-'Vstupní údaje'!AD91/1000000,"")</f>
        <v/>
      </c>
      <c r="AF24" s="71" t="str">
        <f>IF(AF$3&gt;0,-'Vstupní údaje'!AE91/1000000,"")</f>
        <v/>
      </c>
      <c r="AG24" s="71" t="str">
        <f>IF(AG$3&gt;0,-'Vstupní údaje'!AF91/1000000,"")</f>
        <v/>
      </c>
      <c r="AH24" s="71" t="str">
        <f>IF(AH$3&gt;0,-'Vstupní údaje'!AG91/1000000,"")</f>
        <v/>
      </c>
      <c r="AI24" s="71" t="str">
        <f>IF(AI$3&gt;0,-'Vstupní údaje'!AH91/1000000,"")</f>
        <v/>
      </c>
      <c r="AJ24" s="71" t="str">
        <f>IF(AJ$3&gt;0,-'Vstupní údaje'!AI91/1000000,"")</f>
        <v/>
      </c>
      <c r="AK24" s="71" t="str">
        <f>IF(AK$3&gt;0,-'Vstupní údaje'!AJ91/1000000,"")</f>
        <v/>
      </c>
      <c r="AL24" s="71" t="str">
        <f>IF(AL$3&gt;0,-'Vstupní údaje'!AK91/1000000,"")</f>
        <v/>
      </c>
      <c r="AM24" s="71" t="str">
        <f>IF(AM$3&gt;0,-'Vstupní údaje'!AL91/1000000,"")</f>
        <v/>
      </c>
      <c r="AN24" s="71" t="str">
        <f>IF(AN$3&gt;0,-'Vstupní údaje'!AM91/1000000,"")</f>
        <v/>
      </c>
      <c r="AO24" s="71" t="str">
        <f>IF(AO$3&gt;0,-'Vstupní údaje'!AN91/1000000,"")</f>
        <v/>
      </c>
      <c r="AP24" s="71" t="str">
        <f>IF(AP$3&gt;0,-'Vstupní údaje'!AO91/1000000,"")</f>
        <v/>
      </c>
      <c r="AQ24" s="71" t="str">
        <f>IF(AQ$3&gt;0,-'Vstupní údaje'!AP91/1000000,"")</f>
        <v/>
      </c>
      <c r="AR24" s="71" t="str">
        <f>IF(AR$3&gt;0,-'Vstupní údaje'!AQ91/1000000,"")</f>
        <v/>
      </c>
    </row>
    <row r="25" spans="1:45" s="3" customFormat="1" x14ac:dyDescent="0.25">
      <c r="A25" s="58"/>
      <c r="B25" s="72" t="s">
        <v>145</v>
      </c>
      <c r="C25" s="73" t="s">
        <v>6</v>
      </c>
      <c r="D25" s="74"/>
      <c r="E25" s="75"/>
      <c r="F25" s="76" t="str">
        <f t="shared" ref="F25:AR25" si="4">IF(F$3&gt;0,SUM(F22:F24),"")</f>
        <v/>
      </c>
      <c r="G25" s="76" t="str">
        <f t="shared" si="4"/>
        <v/>
      </c>
      <c r="H25" s="76" t="str">
        <f>IF(H$3&gt;0,SUM(H22:H24),"")</f>
        <v/>
      </c>
      <c r="I25" s="76" t="str">
        <f t="shared" si="4"/>
        <v/>
      </c>
      <c r="J25" s="76" t="str">
        <f t="shared" si="4"/>
        <v/>
      </c>
      <c r="K25" s="76" t="str">
        <f t="shared" si="4"/>
        <v/>
      </c>
      <c r="L25" s="76" t="str">
        <f t="shared" si="4"/>
        <v/>
      </c>
      <c r="M25" s="76" t="str">
        <f t="shared" si="4"/>
        <v/>
      </c>
      <c r="N25" s="76" t="str">
        <f t="shared" si="4"/>
        <v/>
      </c>
      <c r="O25" s="76" t="str">
        <f t="shared" si="4"/>
        <v/>
      </c>
      <c r="P25" s="76" t="str">
        <f t="shared" si="4"/>
        <v/>
      </c>
      <c r="Q25" s="76" t="str">
        <f t="shared" si="4"/>
        <v/>
      </c>
      <c r="R25" s="76" t="str">
        <f t="shared" si="4"/>
        <v/>
      </c>
      <c r="S25" s="76" t="str">
        <f t="shared" si="4"/>
        <v/>
      </c>
      <c r="T25" s="76" t="str">
        <f t="shared" si="4"/>
        <v/>
      </c>
      <c r="U25" s="76" t="str">
        <f t="shared" si="4"/>
        <v/>
      </c>
      <c r="V25" s="76" t="str">
        <f t="shared" si="4"/>
        <v/>
      </c>
      <c r="W25" s="76" t="str">
        <f t="shared" si="4"/>
        <v/>
      </c>
      <c r="X25" s="76" t="str">
        <f t="shared" si="4"/>
        <v/>
      </c>
      <c r="Y25" s="76" t="str">
        <f t="shared" si="4"/>
        <v/>
      </c>
      <c r="Z25" s="76" t="str">
        <f t="shared" si="4"/>
        <v/>
      </c>
      <c r="AA25" s="76" t="str">
        <f t="shared" si="4"/>
        <v/>
      </c>
      <c r="AB25" s="76" t="str">
        <f t="shared" si="4"/>
        <v/>
      </c>
      <c r="AC25" s="76" t="str">
        <f t="shared" si="4"/>
        <v/>
      </c>
      <c r="AD25" s="76" t="str">
        <f t="shared" si="4"/>
        <v/>
      </c>
      <c r="AE25" s="76" t="str">
        <f t="shared" si="4"/>
        <v/>
      </c>
      <c r="AF25" s="76" t="str">
        <f t="shared" si="4"/>
        <v/>
      </c>
      <c r="AG25" s="76" t="str">
        <f t="shared" si="4"/>
        <v/>
      </c>
      <c r="AH25" s="76" t="str">
        <f t="shared" si="4"/>
        <v/>
      </c>
      <c r="AI25" s="76" t="str">
        <f t="shared" si="4"/>
        <v/>
      </c>
      <c r="AJ25" s="76" t="str">
        <f t="shared" si="4"/>
        <v/>
      </c>
      <c r="AK25" s="76" t="str">
        <f t="shared" si="4"/>
        <v/>
      </c>
      <c r="AL25" s="76" t="str">
        <f t="shared" si="4"/>
        <v/>
      </c>
      <c r="AM25" s="76" t="str">
        <f t="shared" si="4"/>
        <v/>
      </c>
      <c r="AN25" s="76" t="str">
        <f t="shared" si="4"/>
        <v/>
      </c>
      <c r="AO25" s="76" t="str">
        <f t="shared" si="4"/>
        <v/>
      </c>
      <c r="AP25" s="76" t="str">
        <f t="shared" si="4"/>
        <v/>
      </c>
      <c r="AQ25" s="76" t="str">
        <f t="shared" si="4"/>
        <v/>
      </c>
      <c r="AR25" s="76" t="str">
        <f t="shared" si="4"/>
        <v/>
      </c>
      <c r="AS25" s="39"/>
    </row>
    <row r="26" spans="1:45" s="3" customFormat="1" x14ac:dyDescent="0.25">
      <c r="C26" s="64"/>
      <c r="D26" s="10"/>
      <c r="E26" s="10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45" s="1" customFormat="1" x14ac:dyDescent="0.25">
      <c r="A27" s="57"/>
      <c r="B27" s="79" t="s">
        <v>8</v>
      </c>
      <c r="C27" s="80" t="s">
        <v>6</v>
      </c>
      <c r="D27" s="57"/>
      <c r="E27" s="59"/>
      <c r="F27" s="81">
        <f>IF(F$3&gt;0,SUM(F19,F25),0)</f>
        <v>0</v>
      </c>
      <c r="G27" s="81">
        <f t="shared" ref="G27:AR27" si="5">IF(G$3&gt;0,SUM(G19,G25),0)</f>
        <v>0</v>
      </c>
      <c r="H27" s="81">
        <f t="shared" si="5"/>
        <v>0</v>
      </c>
      <c r="I27" s="81">
        <f t="shared" si="5"/>
        <v>0</v>
      </c>
      <c r="J27" s="81">
        <f t="shared" si="5"/>
        <v>0</v>
      </c>
      <c r="K27" s="81">
        <f t="shared" si="5"/>
        <v>0</v>
      </c>
      <c r="L27" s="81">
        <f t="shared" si="5"/>
        <v>0</v>
      </c>
      <c r="M27" s="81">
        <f t="shared" si="5"/>
        <v>0</v>
      </c>
      <c r="N27" s="81">
        <f t="shared" si="5"/>
        <v>0</v>
      </c>
      <c r="O27" s="81">
        <f t="shared" si="5"/>
        <v>0</v>
      </c>
      <c r="P27" s="81">
        <f t="shared" si="5"/>
        <v>0</v>
      </c>
      <c r="Q27" s="81">
        <f t="shared" si="5"/>
        <v>0</v>
      </c>
      <c r="R27" s="81">
        <f t="shared" si="5"/>
        <v>0</v>
      </c>
      <c r="S27" s="81">
        <f t="shared" si="5"/>
        <v>0</v>
      </c>
      <c r="T27" s="81">
        <f t="shared" si="5"/>
        <v>0</v>
      </c>
      <c r="U27" s="81">
        <f t="shared" si="5"/>
        <v>0</v>
      </c>
      <c r="V27" s="81">
        <f t="shared" si="5"/>
        <v>0</v>
      </c>
      <c r="W27" s="81">
        <f t="shared" si="5"/>
        <v>0</v>
      </c>
      <c r="X27" s="81">
        <f t="shared" si="5"/>
        <v>0</v>
      </c>
      <c r="Y27" s="81">
        <f t="shared" si="5"/>
        <v>0</v>
      </c>
      <c r="Z27" s="81">
        <f t="shared" si="5"/>
        <v>0</v>
      </c>
      <c r="AA27" s="81">
        <f t="shared" si="5"/>
        <v>0</v>
      </c>
      <c r="AB27" s="81">
        <f t="shared" si="5"/>
        <v>0</v>
      </c>
      <c r="AC27" s="81">
        <f t="shared" si="5"/>
        <v>0</v>
      </c>
      <c r="AD27" s="81">
        <f t="shared" si="5"/>
        <v>0</v>
      </c>
      <c r="AE27" s="81">
        <f t="shared" si="5"/>
        <v>0</v>
      </c>
      <c r="AF27" s="81">
        <f t="shared" si="5"/>
        <v>0</v>
      </c>
      <c r="AG27" s="81">
        <f t="shared" si="5"/>
        <v>0</v>
      </c>
      <c r="AH27" s="81">
        <f t="shared" si="5"/>
        <v>0</v>
      </c>
      <c r="AI27" s="81">
        <f t="shared" si="5"/>
        <v>0</v>
      </c>
      <c r="AJ27" s="81">
        <f t="shared" si="5"/>
        <v>0</v>
      </c>
      <c r="AK27" s="81">
        <f t="shared" si="5"/>
        <v>0</v>
      </c>
      <c r="AL27" s="81">
        <f t="shared" si="5"/>
        <v>0</v>
      </c>
      <c r="AM27" s="81">
        <f t="shared" si="5"/>
        <v>0</v>
      </c>
      <c r="AN27" s="81">
        <f t="shared" si="5"/>
        <v>0</v>
      </c>
      <c r="AO27" s="81">
        <f t="shared" si="5"/>
        <v>0</v>
      </c>
      <c r="AP27" s="81">
        <f t="shared" si="5"/>
        <v>0</v>
      </c>
      <c r="AQ27" s="81">
        <f t="shared" si="5"/>
        <v>0</v>
      </c>
      <c r="AR27" s="81">
        <f t="shared" si="5"/>
        <v>0</v>
      </c>
    </row>
    <row r="28" spans="1:45" s="20" customFormat="1" x14ac:dyDescent="0.25">
      <c r="A28" s="82"/>
      <c r="B28" s="83" t="s">
        <v>9</v>
      </c>
      <c r="C28" s="84" t="s">
        <v>10</v>
      </c>
      <c r="D28" s="82"/>
      <c r="E28" s="85"/>
      <c r="F28" s="86" t="str">
        <f t="shared" ref="F28:AR28" si="6">IFERROR(F27/F19,"n/a")</f>
        <v>n/a</v>
      </c>
      <c r="G28" s="86" t="str">
        <f t="shared" si="6"/>
        <v>n/a</v>
      </c>
      <c r="H28" s="86" t="str">
        <f t="shared" si="6"/>
        <v>n/a</v>
      </c>
      <c r="I28" s="86" t="str">
        <f t="shared" si="6"/>
        <v>n/a</v>
      </c>
      <c r="J28" s="86" t="str">
        <f t="shared" si="6"/>
        <v>n/a</v>
      </c>
      <c r="K28" s="86" t="str">
        <f t="shared" si="6"/>
        <v>n/a</v>
      </c>
      <c r="L28" s="86" t="str">
        <f t="shared" si="6"/>
        <v>n/a</v>
      </c>
      <c r="M28" s="86" t="str">
        <f t="shared" si="6"/>
        <v>n/a</v>
      </c>
      <c r="N28" s="86" t="str">
        <f t="shared" si="6"/>
        <v>n/a</v>
      </c>
      <c r="O28" s="86" t="str">
        <f t="shared" si="6"/>
        <v>n/a</v>
      </c>
      <c r="P28" s="86" t="str">
        <f t="shared" si="6"/>
        <v>n/a</v>
      </c>
      <c r="Q28" s="86" t="str">
        <f t="shared" si="6"/>
        <v>n/a</v>
      </c>
      <c r="R28" s="86" t="str">
        <f t="shared" si="6"/>
        <v>n/a</v>
      </c>
      <c r="S28" s="86" t="str">
        <f t="shared" si="6"/>
        <v>n/a</v>
      </c>
      <c r="T28" s="86" t="str">
        <f t="shared" si="6"/>
        <v>n/a</v>
      </c>
      <c r="U28" s="86" t="str">
        <f t="shared" si="6"/>
        <v>n/a</v>
      </c>
      <c r="V28" s="86" t="str">
        <f t="shared" si="6"/>
        <v>n/a</v>
      </c>
      <c r="W28" s="86" t="str">
        <f t="shared" si="6"/>
        <v>n/a</v>
      </c>
      <c r="X28" s="86" t="str">
        <f t="shared" si="6"/>
        <v>n/a</v>
      </c>
      <c r="Y28" s="86" t="str">
        <f t="shared" si="6"/>
        <v>n/a</v>
      </c>
      <c r="Z28" s="86" t="str">
        <f t="shared" si="6"/>
        <v>n/a</v>
      </c>
      <c r="AA28" s="86" t="str">
        <f t="shared" si="6"/>
        <v>n/a</v>
      </c>
      <c r="AB28" s="86" t="str">
        <f t="shared" si="6"/>
        <v>n/a</v>
      </c>
      <c r="AC28" s="86" t="str">
        <f t="shared" si="6"/>
        <v>n/a</v>
      </c>
      <c r="AD28" s="86" t="str">
        <f t="shared" si="6"/>
        <v>n/a</v>
      </c>
      <c r="AE28" s="86" t="str">
        <f t="shared" si="6"/>
        <v>n/a</v>
      </c>
      <c r="AF28" s="86" t="str">
        <f t="shared" si="6"/>
        <v>n/a</v>
      </c>
      <c r="AG28" s="86" t="str">
        <f t="shared" si="6"/>
        <v>n/a</v>
      </c>
      <c r="AH28" s="86" t="str">
        <f t="shared" si="6"/>
        <v>n/a</v>
      </c>
      <c r="AI28" s="86" t="str">
        <f t="shared" si="6"/>
        <v>n/a</v>
      </c>
      <c r="AJ28" s="86" t="str">
        <f t="shared" si="6"/>
        <v>n/a</v>
      </c>
      <c r="AK28" s="86" t="str">
        <f t="shared" si="6"/>
        <v>n/a</v>
      </c>
      <c r="AL28" s="86" t="str">
        <f t="shared" si="6"/>
        <v>n/a</v>
      </c>
      <c r="AM28" s="86" t="str">
        <f t="shared" si="6"/>
        <v>n/a</v>
      </c>
      <c r="AN28" s="86" t="str">
        <f t="shared" si="6"/>
        <v>n/a</v>
      </c>
      <c r="AO28" s="86" t="str">
        <f t="shared" si="6"/>
        <v>n/a</v>
      </c>
      <c r="AP28" s="86" t="str">
        <f t="shared" si="6"/>
        <v>n/a</v>
      </c>
      <c r="AQ28" s="86" t="str">
        <f t="shared" si="6"/>
        <v>n/a</v>
      </c>
      <c r="AR28" s="86" t="str">
        <f t="shared" si="6"/>
        <v>n/a</v>
      </c>
    </row>
    <row r="29" spans="1:45" s="39" customFormat="1" x14ac:dyDescent="0.25">
      <c r="A29" s="82"/>
      <c r="B29" s="60" t="s">
        <v>11</v>
      </c>
      <c r="C29" s="61" t="s">
        <v>6</v>
      </c>
      <c r="D29" s="150" t="str">
        <f>IF(ROUND(SUM(F29:AR29),1)=ROUND(D41,1),"odpisy v pořádku/D&amp;A is OK","odpisy nesedí/D&amp;A is not OK")</f>
        <v>odpisy v pořádku/D&amp;A is OK</v>
      </c>
      <c r="E29" s="63"/>
      <c r="F29" s="87">
        <f>IF(F3&gt;0,IF(F3&lt;=$D$43,SUM($D$40)/$D$43,0),0)</f>
        <v>0</v>
      </c>
      <c r="G29" s="87">
        <f t="shared" ref="G29:AQ29" si="7">IF(G3&gt;0,IF(G3&lt;=$D$43,SUM($D$40)/$D$43,0),0)</f>
        <v>0</v>
      </c>
      <c r="H29" s="87">
        <f t="shared" si="7"/>
        <v>0</v>
      </c>
      <c r="I29" s="87">
        <f t="shared" si="7"/>
        <v>0</v>
      </c>
      <c r="J29" s="87">
        <f t="shared" si="7"/>
        <v>0</v>
      </c>
      <c r="K29" s="87">
        <f t="shared" si="7"/>
        <v>0</v>
      </c>
      <c r="L29" s="87">
        <f t="shared" si="7"/>
        <v>0</v>
      </c>
      <c r="M29" s="87">
        <f t="shared" si="7"/>
        <v>0</v>
      </c>
      <c r="N29" s="87">
        <f t="shared" si="7"/>
        <v>0</v>
      </c>
      <c r="O29" s="87">
        <f t="shared" si="7"/>
        <v>0</v>
      </c>
      <c r="P29" s="87">
        <f t="shared" si="7"/>
        <v>0</v>
      </c>
      <c r="Q29" s="87">
        <f t="shared" si="7"/>
        <v>0</v>
      </c>
      <c r="R29" s="87">
        <f t="shared" si="7"/>
        <v>0</v>
      </c>
      <c r="S29" s="87">
        <f t="shared" si="7"/>
        <v>0</v>
      </c>
      <c r="T29" s="87">
        <f t="shared" si="7"/>
        <v>0</v>
      </c>
      <c r="U29" s="87">
        <f t="shared" si="7"/>
        <v>0</v>
      </c>
      <c r="V29" s="87">
        <f t="shared" si="7"/>
        <v>0</v>
      </c>
      <c r="W29" s="87">
        <f t="shared" si="7"/>
        <v>0</v>
      </c>
      <c r="X29" s="87">
        <f t="shared" si="7"/>
        <v>0</v>
      </c>
      <c r="Y29" s="87">
        <f t="shared" si="7"/>
        <v>0</v>
      </c>
      <c r="Z29" s="87">
        <f t="shared" si="7"/>
        <v>0</v>
      </c>
      <c r="AA29" s="87">
        <f t="shared" si="7"/>
        <v>0</v>
      </c>
      <c r="AB29" s="87">
        <f t="shared" si="7"/>
        <v>0</v>
      </c>
      <c r="AC29" s="87">
        <f t="shared" si="7"/>
        <v>0</v>
      </c>
      <c r="AD29" s="87">
        <f t="shared" si="7"/>
        <v>0</v>
      </c>
      <c r="AE29" s="87">
        <f t="shared" si="7"/>
        <v>0</v>
      </c>
      <c r="AF29" s="87">
        <f t="shared" si="7"/>
        <v>0</v>
      </c>
      <c r="AG29" s="87">
        <f t="shared" si="7"/>
        <v>0</v>
      </c>
      <c r="AH29" s="87">
        <f t="shared" si="7"/>
        <v>0</v>
      </c>
      <c r="AI29" s="87">
        <f t="shared" si="7"/>
        <v>0</v>
      </c>
      <c r="AJ29" s="87">
        <f t="shared" si="7"/>
        <v>0</v>
      </c>
      <c r="AK29" s="87">
        <f t="shared" si="7"/>
        <v>0</v>
      </c>
      <c r="AL29" s="87">
        <f t="shared" si="7"/>
        <v>0</v>
      </c>
      <c r="AM29" s="87">
        <f t="shared" si="7"/>
        <v>0</v>
      </c>
      <c r="AN29" s="87">
        <f t="shared" si="7"/>
        <v>0</v>
      </c>
      <c r="AO29" s="87">
        <f t="shared" si="7"/>
        <v>0</v>
      </c>
      <c r="AP29" s="87">
        <f t="shared" si="7"/>
        <v>0</v>
      </c>
      <c r="AQ29" s="87">
        <f t="shared" si="7"/>
        <v>0</v>
      </c>
      <c r="AR29" s="87">
        <f>IF(AR3&gt;0,IF(AR3&lt;=$D$43,SUM($D$40)/$D$43,0),0)</f>
        <v>0</v>
      </c>
    </row>
    <row r="30" spans="1:45" s="1" customFormat="1" x14ac:dyDescent="0.25">
      <c r="A30" s="57"/>
      <c r="B30" s="79" t="s">
        <v>12</v>
      </c>
      <c r="C30" s="80" t="s">
        <v>6</v>
      </c>
      <c r="D30" s="57"/>
      <c r="E30" s="63"/>
      <c r="F30" s="81">
        <f>IF(F$3&gt;0,F27+F29,0)</f>
        <v>0</v>
      </c>
      <c r="G30" s="81">
        <f t="shared" ref="G30:AR30" si="8">IF(G$3&gt;0,G27+G29,0)</f>
        <v>0</v>
      </c>
      <c r="H30" s="81">
        <f>IF(H$3&gt;0,H27+H29,0)</f>
        <v>0</v>
      </c>
      <c r="I30" s="81">
        <f>IF(I$3&gt;0,I27+I29,0)</f>
        <v>0</v>
      </c>
      <c r="J30" s="81">
        <f t="shared" si="8"/>
        <v>0</v>
      </c>
      <c r="K30" s="81">
        <f t="shared" si="8"/>
        <v>0</v>
      </c>
      <c r="L30" s="81">
        <f t="shared" si="8"/>
        <v>0</v>
      </c>
      <c r="M30" s="81">
        <f t="shared" si="8"/>
        <v>0</v>
      </c>
      <c r="N30" s="81">
        <f t="shared" si="8"/>
        <v>0</v>
      </c>
      <c r="O30" s="81">
        <f t="shared" si="8"/>
        <v>0</v>
      </c>
      <c r="P30" s="81">
        <f t="shared" si="8"/>
        <v>0</v>
      </c>
      <c r="Q30" s="81">
        <f t="shared" si="8"/>
        <v>0</v>
      </c>
      <c r="R30" s="81">
        <f t="shared" si="8"/>
        <v>0</v>
      </c>
      <c r="S30" s="81">
        <f t="shared" si="8"/>
        <v>0</v>
      </c>
      <c r="T30" s="81">
        <f t="shared" si="8"/>
        <v>0</v>
      </c>
      <c r="U30" s="81">
        <f t="shared" si="8"/>
        <v>0</v>
      </c>
      <c r="V30" s="81">
        <f t="shared" si="8"/>
        <v>0</v>
      </c>
      <c r="W30" s="81">
        <f t="shared" si="8"/>
        <v>0</v>
      </c>
      <c r="X30" s="81">
        <f t="shared" si="8"/>
        <v>0</v>
      </c>
      <c r="Y30" s="81">
        <f t="shared" si="8"/>
        <v>0</v>
      </c>
      <c r="Z30" s="81">
        <f t="shared" si="8"/>
        <v>0</v>
      </c>
      <c r="AA30" s="81">
        <f t="shared" si="8"/>
        <v>0</v>
      </c>
      <c r="AB30" s="81">
        <f t="shared" si="8"/>
        <v>0</v>
      </c>
      <c r="AC30" s="81">
        <f t="shared" si="8"/>
        <v>0</v>
      </c>
      <c r="AD30" s="81">
        <f t="shared" si="8"/>
        <v>0</v>
      </c>
      <c r="AE30" s="81">
        <f t="shared" si="8"/>
        <v>0</v>
      </c>
      <c r="AF30" s="81">
        <f t="shared" si="8"/>
        <v>0</v>
      </c>
      <c r="AG30" s="81">
        <f t="shared" si="8"/>
        <v>0</v>
      </c>
      <c r="AH30" s="81">
        <f t="shared" si="8"/>
        <v>0</v>
      </c>
      <c r="AI30" s="81">
        <f t="shared" si="8"/>
        <v>0</v>
      </c>
      <c r="AJ30" s="81">
        <f t="shared" si="8"/>
        <v>0</v>
      </c>
      <c r="AK30" s="81">
        <f t="shared" si="8"/>
        <v>0</v>
      </c>
      <c r="AL30" s="81">
        <f t="shared" si="8"/>
        <v>0</v>
      </c>
      <c r="AM30" s="81">
        <f t="shared" si="8"/>
        <v>0</v>
      </c>
      <c r="AN30" s="81">
        <f t="shared" si="8"/>
        <v>0</v>
      </c>
      <c r="AO30" s="81">
        <f t="shared" si="8"/>
        <v>0</v>
      </c>
      <c r="AP30" s="81">
        <f t="shared" si="8"/>
        <v>0</v>
      </c>
      <c r="AQ30" s="81">
        <f t="shared" si="8"/>
        <v>0</v>
      </c>
      <c r="AR30" s="81">
        <f t="shared" si="8"/>
        <v>0</v>
      </c>
    </row>
    <row r="31" spans="1:45" s="3" customFormat="1" x14ac:dyDescent="0.25">
      <c r="A31" s="57"/>
      <c r="B31" s="39" t="s">
        <v>13</v>
      </c>
      <c r="C31" s="61" t="s">
        <v>6</v>
      </c>
      <c r="D31" s="88">
        <f>'Vstupní údaje'!B36</f>
        <v>0</v>
      </c>
      <c r="E31" s="63"/>
      <c r="F31" s="125">
        <f>(SUM('Vstupní údaje'!$E$38:'Vstupní údaje'!E38)-SUM('Vstupní údaje'!$E$39:'Vstupní údaje'!E39))/1000000</f>
        <v>0</v>
      </c>
      <c r="G31" s="125" t="e">
        <f>(SUM('Vstupní údaje'!$E$38:'Vstupní údaje'!F38)-SUM('Vstupní údaje'!$E$39:'Vstupní údaje'!F39))/1000000</f>
        <v>#DIV/0!</v>
      </c>
      <c r="H31" s="125" t="e">
        <f>(SUM('Vstupní údaje'!$E$38:'Vstupní údaje'!G38)-SUM('Vstupní údaje'!$E$39:'Vstupní údaje'!G39))/1000000</f>
        <v>#DIV/0!</v>
      </c>
      <c r="I31" s="125" t="e">
        <f>(SUM('Vstupní údaje'!$E$38:'Vstupní údaje'!H38)-SUM('Vstupní údaje'!$E$39:'Vstupní údaje'!H39))/1000000</f>
        <v>#DIV/0!</v>
      </c>
      <c r="J31" s="125" t="e">
        <f>(SUM('Vstupní údaje'!$E$38:'Vstupní údaje'!I38)-SUM('Vstupní údaje'!$E$39:'Vstupní údaje'!I39))/1000000</f>
        <v>#DIV/0!</v>
      </c>
      <c r="K31" s="125" t="e">
        <f>(SUM('Vstupní údaje'!$E$38:'Vstupní údaje'!J38)-SUM('Vstupní údaje'!$E$39:'Vstupní údaje'!J39))/1000000</f>
        <v>#DIV/0!</v>
      </c>
      <c r="L31" s="125" t="e">
        <f>(SUM('Vstupní údaje'!$E$38:'Vstupní údaje'!K38)-SUM('Vstupní údaje'!$E$39:'Vstupní údaje'!K39))/1000000</f>
        <v>#DIV/0!</v>
      </c>
      <c r="M31" s="125" t="e">
        <f>(SUM('Vstupní údaje'!$E$38:'Vstupní údaje'!L38)-SUM('Vstupní údaje'!$E$39:'Vstupní údaje'!L39))/1000000</f>
        <v>#DIV/0!</v>
      </c>
      <c r="N31" s="125" t="e">
        <f>(SUM('Vstupní údaje'!$E$38:'Vstupní údaje'!M38)-SUM('Vstupní údaje'!$E$39:'Vstupní údaje'!M39))/1000000</f>
        <v>#DIV/0!</v>
      </c>
      <c r="O31" s="125" t="e">
        <f>(SUM('Vstupní údaje'!$E$38:'Vstupní údaje'!N38)-SUM('Vstupní údaje'!$E$39:'Vstupní údaje'!N39))/1000000</f>
        <v>#DIV/0!</v>
      </c>
      <c r="P31" s="125" t="e">
        <f>(SUM('Vstupní údaje'!$E$38:'Vstupní údaje'!O38)-SUM('Vstupní údaje'!$E$39:'Vstupní údaje'!O39))/1000000</f>
        <v>#DIV/0!</v>
      </c>
      <c r="Q31" s="125" t="e">
        <f>(SUM('Vstupní údaje'!$E$38:'Vstupní údaje'!P38)-SUM('Vstupní údaje'!$E$39:'Vstupní údaje'!P39))/1000000</f>
        <v>#DIV/0!</v>
      </c>
      <c r="R31" s="125" t="e">
        <f>(SUM('Vstupní údaje'!$E$38:'Vstupní údaje'!Q38)-SUM('Vstupní údaje'!$E$39:'Vstupní údaje'!Q39))/1000000</f>
        <v>#DIV/0!</v>
      </c>
      <c r="S31" s="125" t="e">
        <f>(SUM('Vstupní údaje'!$E$38:'Vstupní údaje'!R38)-SUM('Vstupní údaje'!$E$39:'Vstupní údaje'!R39))/1000000</f>
        <v>#DIV/0!</v>
      </c>
      <c r="T31" s="125" t="e">
        <f>(SUM('Vstupní údaje'!$E$38:'Vstupní údaje'!S38)-SUM('Vstupní údaje'!$E$39:'Vstupní údaje'!S39))/1000000</f>
        <v>#DIV/0!</v>
      </c>
      <c r="U31" s="125" t="e">
        <f>(SUM('Vstupní údaje'!$E$38:'Vstupní údaje'!T38)-SUM('Vstupní údaje'!$E$39:'Vstupní údaje'!T39))/1000000</f>
        <v>#DIV/0!</v>
      </c>
      <c r="V31" s="125" t="e">
        <f>(SUM('Vstupní údaje'!$E$38:'Vstupní údaje'!U38)-SUM('Vstupní údaje'!$E$39:'Vstupní údaje'!U39))/1000000</f>
        <v>#DIV/0!</v>
      </c>
      <c r="W31" s="125" t="e">
        <f>(SUM('Vstupní údaje'!$E$38:'Vstupní údaje'!V38)-SUM('Vstupní údaje'!$E$39:'Vstupní údaje'!V39))/1000000</f>
        <v>#DIV/0!</v>
      </c>
      <c r="X31" s="125" t="e">
        <f>(SUM('Vstupní údaje'!$E$38:'Vstupní údaje'!W38)-SUM('Vstupní údaje'!$E$39:'Vstupní údaje'!W39))/1000000</f>
        <v>#DIV/0!</v>
      </c>
      <c r="Y31" s="125" t="e">
        <f>(SUM('Vstupní údaje'!$E$38:'Vstupní údaje'!X38)-SUM('Vstupní údaje'!$E$39:'Vstupní údaje'!X39))/1000000</f>
        <v>#DIV/0!</v>
      </c>
      <c r="Z31" s="125" t="e">
        <f>(SUM('Vstupní údaje'!$E$38:'Vstupní údaje'!Y38)-SUM('Vstupní údaje'!$E$39:'Vstupní údaje'!Y39))/1000000</f>
        <v>#DIV/0!</v>
      </c>
      <c r="AA31" s="125" t="e">
        <f>(SUM('Vstupní údaje'!$E$38:'Vstupní údaje'!Z38)-SUM('Vstupní údaje'!$E$39:'Vstupní údaje'!Z39))/1000000</f>
        <v>#DIV/0!</v>
      </c>
      <c r="AB31" s="125" t="e">
        <f>(SUM('Vstupní údaje'!$E$38:'Vstupní údaje'!AA38)-SUM('Vstupní údaje'!$E$39:'Vstupní údaje'!AA39))/1000000</f>
        <v>#DIV/0!</v>
      </c>
      <c r="AC31" s="125" t="e">
        <f>(SUM('Vstupní údaje'!$E$38:'Vstupní údaje'!AB38)-SUM('Vstupní údaje'!$E$39:'Vstupní údaje'!AB39))/1000000</f>
        <v>#DIV/0!</v>
      </c>
      <c r="AD31" s="125" t="e">
        <f>(SUM('Vstupní údaje'!$E$38:'Vstupní údaje'!AC38)-SUM('Vstupní údaje'!$E$39:'Vstupní údaje'!AC39))/1000000</f>
        <v>#DIV/0!</v>
      </c>
      <c r="AE31" s="125" t="e">
        <f>(SUM('Vstupní údaje'!$E$38:'Vstupní údaje'!AD38)-SUM('Vstupní údaje'!$E$39:'Vstupní údaje'!AD39))/1000000</f>
        <v>#DIV/0!</v>
      </c>
      <c r="AF31" s="125" t="e">
        <f>(SUM('Vstupní údaje'!$E$38:'Vstupní údaje'!AE38)-SUM('Vstupní údaje'!$E$39:'Vstupní údaje'!AE39))/1000000</f>
        <v>#DIV/0!</v>
      </c>
      <c r="AG31" s="125" t="e">
        <f>(SUM('Vstupní údaje'!$E$38:'Vstupní údaje'!AF38)-SUM('Vstupní údaje'!$E$39:'Vstupní údaje'!AF39))/1000000</f>
        <v>#DIV/0!</v>
      </c>
      <c r="AH31" s="125" t="e">
        <f>(SUM('Vstupní údaje'!$E$38:'Vstupní údaje'!AG38)-SUM('Vstupní údaje'!$E$39:'Vstupní údaje'!AG39))/1000000</f>
        <v>#DIV/0!</v>
      </c>
      <c r="AI31" s="125" t="e">
        <f>(SUM('Vstupní údaje'!$E$38:'Vstupní údaje'!AH38)-SUM('Vstupní údaje'!$E$39:'Vstupní údaje'!AH39))/1000000</f>
        <v>#DIV/0!</v>
      </c>
      <c r="AJ31" s="125" t="e">
        <f>(SUM('Vstupní údaje'!$E$38:'Vstupní údaje'!AI38)-SUM('Vstupní údaje'!$E$39:'Vstupní údaje'!AI39))/1000000</f>
        <v>#DIV/0!</v>
      </c>
      <c r="AK31" s="125" t="e">
        <f>(SUM('Vstupní údaje'!$E$38:'Vstupní údaje'!AJ38)-SUM('Vstupní údaje'!$E$39:'Vstupní údaje'!AJ39))/1000000</f>
        <v>#DIV/0!</v>
      </c>
      <c r="AL31" s="125" t="e">
        <f>(SUM('Vstupní údaje'!$E$38:'Vstupní údaje'!AK38)-SUM('Vstupní údaje'!$E$39:'Vstupní údaje'!AK39))/1000000</f>
        <v>#DIV/0!</v>
      </c>
      <c r="AM31" s="125" t="e">
        <f>(SUM('Vstupní údaje'!$E$38:'Vstupní údaje'!AL38)-SUM('Vstupní údaje'!$E$39:'Vstupní údaje'!AL39))/1000000</f>
        <v>#DIV/0!</v>
      </c>
      <c r="AN31" s="125" t="e">
        <f>(SUM('Vstupní údaje'!$E$38:'Vstupní údaje'!AM38)-SUM('Vstupní údaje'!$E$39:'Vstupní údaje'!AM39))/1000000</f>
        <v>#DIV/0!</v>
      </c>
      <c r="AO31" s="125" t="e">
        <f>(SUM('Vstupní údaje'!$E$38:'Vstupní údaje'!AN38)-SUM('Vstupní údaje'!$E$39:'Vstupní údaje'!AN39))/1000000</f>
        <v>#DIV/0!</v>
      </c>
      <c r="AP31" s="125" t="e">
        <f>(SUM('Vstupní údaje'!$E$38:'Vstupní údaje'!AO38)-SUM('Vstupní údaje'!$E$39:'Vstupní údaje'!AO39))/1000000</f>
        <v>#DIV/0!</v>
      </c>
      <c r="AQ31" s="125" t="e">
        <f>(SUM('Vstupní údaje'!$E$38:'Vstupní údaje'!AP38)-SUM('Vstupní údaje'!$E$39:'Vstupní údaje'!AP39))/1000000</f>
        <v>#DIV/0!</v>
      </c>
      <c r="AR31" s="125" t="e">
        <f>(SUM('Vstupní údaje'!$E$38:'Vstupní údaje'!AQ38)-SUM('Vstupní údaje'!$E$39:'Vstupní údaje'!AQ39))/1000000</f>
        <v>#DIV/0!</v>
      </c>
    </row>
    <row r="32" spans="1:45" s="3" customFormat="1" x14ac:dyDescent="0.25">
      <c r="A32" s="57"/>
      <c r="B32" s="39" t="s">
        <v>14</v>
      </c>
      <c r="C32" s="84" t="s">
        <v>10</v>
      </c>
      <c r="D32" s="1"/>
      <c r="E32" s="63"/>
      <c r="F32" s="126">
        <f>'Vstupní údaje'!E37</f>
        <v>0</v>
      </c>
      <c r="G32" s="126">
        <f>'Vstupní údaje'!F37</f>
        <v>0</v>
      </c>
      <c r="H32" s="126">
        <f>'Vstupní údaje'!G37</f>
        <v>0</v>
      </c>
      <c r="I32" s="126">
        <f>'Vstupní údaje'!H37</f>
        <v>0</v>
      </c>
      <c r="J32" s="126">
        <f>'Vstupní údaje'!I37</f>
        <v>0</v>
      </c>
      <c r="K32" s="126">
        <f>'Vstupní údaje'!J37</f>
        <v>0</v>
      </c>
      <c r="L32" s="126">
        <f>'Vstupní údaje'!K37</f>
        <v>0</v>
      </c>
      <c r="M32" s="126">
        <f>'Vstupní údaje'!L37</f>
        <v>0</v>
      </c>
      <c r="N32" s="126">
        <f>'Vstupní údaje'!M37</f>
        <v>0</v>
      </c>
      <c r="O32" s="126">
        <f>'Vstupní údaje'!N37</f>
        <v>0</v>
      </c>
      <c r="P32" s="126">
        <f>'Vstupní údaje'!O37</f>
        <v>0</v>
      </c>
      <c r="Q32" s="126">
        <f>'Vstupní údaje'!P37</f>
        <v>0</v>
      </c>
      <c r="R32" s="126">
        <f>'Vstupní údaje'!Q37</f>
        <v>0</v>
      </c>
      <c r="S32" s="126">
        <f>'Vstupní údaje'!R37</f>
        <v>0</v>
      </c>
      <c r="T32" s="126">
        <f>'Vstupní údaje'!S37</f>
        <v>0</v>
      </c>
      <c r="U32" s="126">
        <f>'Vstupní údaje'!T37</f>
        <v>0</v>
      </c>
      <c r="V32" s="126">
        <f>'Vstupní údaje'!U37</f>
        <v>0</v>
      </c>
      <c r="W32" s="126">
        <f>'Vstupní údaje'!V37</f>
        <v>0</v>
      </c>
      <c r="X32" s="126">
        <f>'Vstupní údaje'!W37</f>
        <v>0</v>
      </c>
      <c r="Y32" s="126">
        <f>'Vstupní údaje'!X37</f>
        <v>0</v>
      </c>
      <c r="Z32" s="126">
        <f>'Vstupní údaje'!Y37</f>
        <v>0</v>
      </c>
      <c r="AA32" s="126">
        <f>'Vstupní údaje'!Z37</f>
        <v>0</v>
      </c>
      <c r="AB32" s="126">
        <f>'Vstupní údaje'!AA37</f>
        <v>0</v>
      </c>
      <c r="AC32" s="126">
        <f>'Vstupní údaje'!AB37</f>
        <v>0</v>
      </c>
      <c r="AD32" s="126">
        <f>'Vstupní údaje'!AC37</f>
        <v>0</v>
      </c>
      <c r="AE32" s="126">
        <f>'Vstupní údaje'!AD37</f>
        <v>0</v>
      </c>
      <c r="AF32" s="126">
        <f>'Vstupní údaje'!AE37</f>
        <v>0</v>
      </c>
      <c r="AG32" s="126">
        <f>'Vstupní údaje'!AF37</f>
        <v>0</v>
      </c>
      <c r="AH32" s="126">
        <f>'Vstupní údaje'!AG37</f>
        <v>0</v>
      </c>
      <c r="AI32" s="126">
        <f>'Vstupní údaje'!AH37</f>
        <v>0</v>
      </c>
      <c r="AJ32" s="126">
        <f>'Vstupní údaje'!AI37</f>
        <v>0</v>
      </c>
      <c r="AK32" s="126">
        <f>'Vstupní údaje'!AJ37</f>
        <v>0</v>
      </c>
      <c r="AL32" s="126">
        <f>'Vstupní údaje'!AK37</f>
        <v>0</v>
      </c>
      <c r="AM32" s="126">
        <f>'Vstupní údaje'!AL37</f>
        <v>0</v>
      </c>
      <c r="AN32" s="126">
        <f>'Vstupní údaje'!AM37</f>
        <v>0</v>
      </c>
      <c r="AO32" s="126">
        <f>'Vstupní údaje'!AN37</f>
        <v>0</v>
      </c>
      <c r="AP32" s="126">
        <f>'Vstupní údaje'!AO37</f>
        <v>0</v>
      </c>
      <c r="AQ32" s="126">
        <f>'Vstupní údaje'!AP37</f>
        <v>0</v>
      </c>
      <c r="AR32" s="126">
        <f>'Vstupní údaje'!AQ37</f>
        <v>0</v>
      </c>
    </row>
    <row r="33" spans="1:44" s="1" customFormat="1" x14ac:dyDescent="0.25">
      <c r="A33" s="57"/>
      <c r="B33" s="60" t="s">
        <v>15</v>
      </c>
      <c r="C33" s="61" t="s">
        <v>6</v>
      </c>
      <c r="D33" s="57"/>
      <c r="E33" s="63"/>
      <c r="F33" s="87">
        <f>-F32*F31</f>
        <v>0</v>
      </c>
      <c r="G33" s="87" t="e">
        <f t="shared" ref="G33:AR33" si="9">-G32*G31</f>
        <v>#DIV/0!</v>
      </c>
      <c r="H33" s="87" t="e">
        <f t="shared" si="9"/>
        <v>#DIV/0!</v>
      </c>
      <c r="I33" s="87" t="e">
        <f>-I32*I31</f>
        <v>#DIV/0!</v>
      </c>
      <c r="J33" s="87" t="e">
        <f t="shared" si="9"/>
        <v>#DIV/0!</v>
      </c>
      <c r="K33" s="87" t="e">
        <f t="shared" si="9"/>
        <v>#DIV/0!</v>
      </c>
      <c r="L33" s="87" t="e">
        <f t="shared" si="9"/>
        <v>#DIV/0!</v>
      </c>
      <c r="M33" s="87" t="e">
        <f t="shared" si="9"/>
        <v>#DIV/0!</v>
      </c>
      <c r="N33" s="87" t="e">
        <f t="shared" si="9"/>
        <v>#DIV/0!</v>
      </c>
      <c r="O33" s="87" t="e">
        <f t="shared" si="9"/>
        <v>#DIV/0!</v>
      </c>
      <c r="P33" s="87" t="e">
        <f t="shared" si="9"/>
        <v>#DIV/0!</v>
      </c>
      <c r="Q33" s="87" t="e">
        <f t="shared" si="9"/>
        <v>#DIV/0!</v>
      </c>
      <c r="R33" s="87" t="e">
        <f t="shared" si="9"/>
        <v>#DIV/0!</v>
      </c>
      <c r="S33" s="87" t="e">
        <f t="shared" si="9"/>
        <v>#DIV/0!</v>
      </c>
      <c r="T33" s="87" t="e">
        <f t="shared" si="9"/>
        <v>#DIV/0!</v>
      </c>
      <c r="U33" s="87" t="e">
        <f t="shared" si="9"/>
        <v>#DIV/0!</v>
      </c>
      <c r="V33" s="87" t="e">
        <f t="shared" si="9"/>
        <v>#DIV/0!</v>
      </c>
      <c r="W33" s="87" t="e">
        <f t="shared" si="9"/>
        <v>#DIV/0!</v>
      </c>
      <c r="X33" s="87" t="e">
        <f t="shared" si="9"/>
        <v>#DIV/0!</v>
      </c>
      <c r="Y33" s="87" t="e">
        <f t="shared" si="9"/>
        <v>#DIV/0!</v>
      </c>
      <c r="Z33" s="87" t="e">
        <f t="shared" si="9"/>
        <v>#DIV/0!</v>
      </c>
      <c r="AA33" s="87" t="e">
        <f t="shared" si="9"/>
        <v>#DIV/0!</v>
      </c>
      <c r="AB33" s="87" t="e">
        <f t="shared" si="9"/>
        <v>#DIV/0!</v>
      </c>
      <c r="AC33" s="87" t="e">
        <f t="shared" si="9"/>
        <v>#DIV/0!</v>
      </c>
      <c r="AD33" s="87" t="e">
        <f t="shared" si="9"/>
        <v>#DIV/0!</v>
      </c>
      <c r="AE33" s="87" t="e">
        <f t="shared" si="9"/>
        <v>#DIV/0!</v>
      </c>
      <c r="AF33" s="87" t="e">
        <f t="shared" si="9"/>
        <v>#DIV/0!</v>
      </c>
      <c r="AG33" s="87" t="e">
        <f t="shared" si="9"/>
        <v>#DIV/0!</v>
      </c>
      <c r="AH33" s="87" t="e">
        <f t="shared" si="9"/>
        <v>#DIV/0!</v>
      </c>
      <c r="AI33" s="87" t="e">
        <f t="shared" si="9"/>
        <v>#DIV/0!</v>
      </c>
      <c r="AJ33" s="87" t="e">
        <f t="shared" si="9"/>
        <v>#DIV/0!</v>
      </c>
      <c r="AK33" s="87" t="e">
        <f t="shared" si="9"/>
        <v>#DIV/0!</v>
      </c>
      <c r="AL33" s="87" t="e">
        <f t="shared" si="9"/>
        <v>#DIV/0!</v>
      </c>
      <c r="AM33" s="87" t="e">
        <f t="shared" si="9"/>
        <v>#DIV/0!</v>
      </c>
      <c r="AN33" s="87" t="e">
        <f t="shared" si="9"/>
        <v>#DIV/0!</v>
      </c>
      <c r="AO33" s="87" t="e">
        <f t="shared" si="9"/>
        <v>#DIV/0!</v>
      </c>
      <c r="AP33" s="87" t="e">
        <f t="shared" si="9"/>
        <v>#DIV/0!</v>
      </c>
      <c r="AQ33" s="87" t="e">
        <f t="shared" si="9"/>
        <v>#DIV/0!</v>
      </c>
      <c r="AR33" s="87" t="e">
        <f t="shared" si="9"/>
        <v>#DIV/0!</v>
      </c>
    </row>
    <row r="34" spans="1:44" s="1" customFormat="1" x14ac:dyDescent="0.25">
      <c r="A34" s="57"/>
      <c r="B34" s="79" t="s">
        <v>16</v>
      </c>
      <c r="C34" s="80" t="s">
        <v>6</v>
      </c>
      <c r="D34" s="57"/>
      <c r="E34" s="63"/>
      <c r="F34" s="81">
        <f>+F30+F33</f>
        <v>0</v>
      </c>
      <c r="G34" s="81" t="e">
        <f t="shared" ref="G34:AR34" si="10">+G30+G33</f>
        <v>#DIV/0!</v>
      </c>
      <c r="H34" s="81" t="e">
        <f t="shared" si="10"/>
        <v>#DIV/0!</v>
      </c>
      <c r="I34" s="81" t="e">
        <f>+I30+I33</f>
        <v>#DIV/0!</v>
      </c>
      <c r="J34" s="81" t="e">
        <f t="shared" si="10"/>
        <v>#DIV/0!</v>
      </c>
      <c r="K34" s="81" t="e">
        <f t="shared" si="10"/>
        <v>#DIV/0!</v>
      </c>
      <c r="L34" s="81" t="e">
        <f t="shared" si="10"/>
        <v>#DIV/0!</v>
      </c>
      <c r="M34" s="81" t="e">
        <f t="shared" si="10"/>
        <v>#DIV/0!</v>
      </c>
      <c r="N34" s="81" t="e">
        <f t="shared" si="10"/>
        <v>#DIV/0!</v>
      </c>
      <c r="O34" s="81" t="e">
        <f t="shared" si="10"/>
        <v>#DIV/0!</v>
      </c>
      <c r="P34" s="81" t="e">
        <f t="shared" si="10"/>
        <v>#DIV/0!</v>
      </c>
      <c r="Q34" s="81" t="e">
        <f t="shared" si="10"/>
        <v>#DIV/0!</v>
      </c>
      <c r="R34" s="81" t="e">
        <f t="shared" si="10"/>
        <v>#DIV/0!</v>
      </c>
      <c r="S34" s="81" t="e">
        <f t="shared" si="10"/>
        <v>#DIV/0!</v>
      </c>
      <c r="T34" s="81" t="e">
        <f t="shared" si="10"/>
        <v>#DIV/0!</v>
      </c>
      <c r="U34" s="81" t="e">
        <f t="shared" si="10"/>
        <v>#DIV/0!</v>
      </c>
      <c r="V34" s="81" t="e">
        <f t="shared" si="10"/>
        <v>#DIV/0!</v>
      </c>
      <c r="W34" s="81" t="e">
        <f t="shared" si="10"/>
        <v>#DIV/0!</v>
      </c>
      <c r="X34" s="81" t="e">
        <f t="shared" si="10"/>
        <v>#DIV/0!</v>
      </c>
      <c r="Y34" s="81" t="e">
        <f t="shared" si="10"/>
        <v>#DIV/0!</v>
      </c>
      <c r="Z34" s="81" t="e">
        <f t="shared" si="10"/>
        <v>#DIV/0!</v>
      </c>
      <c r="AA34" s="81" t="e">
        <f t="shared" si="10"/>
        <v>#DIV/0!</v>
      </c>
      <c r="AB34" s="81" t="e">
        <f t="shared" si="10"/>
        <v>#DIV/0!</v>
      </c>
      <c r="AC34" s="81" t="e">
        <f t="shared" si="10"/>
        <v>#DIV/0!</v>
      </c>
      <c r="AD34" s="81" t="e">
        <f t="shared" si="10"/>
        <v>#DIV/0!</v>
      </c>
      <c r="AE34" s="81" t="e">
        <f t="shared" si="10"/>
        <v>#DIV/0!</v>
      </c>
      <c r="AF34" s="81" t="e">
        <f t="shared" si="10"/>
        <v>#DIV/0!</v>
      </c>
      <c r="AG34" s="81" t="e">
        <f t="shared" si="10"/>
        <v>#DIV/0!</v>
      </c>
      <c r="AH34" s="81" t="e">
        <f t="shared" si="10"/>
        <v>#DIV/0!</v>
      </c>
      <c r="AI34" s="81" t="e">
        <f t="shared" si="10"/>
        <v>#DIV/0!</v>
      </c>
      <c r="AJ34" s="81" t="e">
        <f t="shared" si="10"/>
        <v>#DIV/0!</v>
      </c>
      <c r="AK34" s="81" t="e">
        <f t="shared" si="10"/>
        <v>#DIV/0!</v>
      </c>
      <c r="AL34" s="81" t="e">
        <f t="shared" si="10"/>
        <v>#DIV/0!</v>
      </c>
      <c r="AM34" s="81" t="e">
        <f t="shared" si="10"/>
        <v>#DIV/0!</v>
      </c>
      <c r="AN34" s="81" t="e">
        <f t="shared" si="10"/>
        <v>#DIV/0!</v>
      </c>
      <c r="AO34" s="81" t="e">
        <f t="shared" si="10"/>
        <v>#DIV/0!</v>
      </c>
      <c r="AP34" s="81" t="e">
        <f t="shared" si="10"/>
        <v>#DIV/0!</v>
      </c>
      <c r="AQ34" s="81" t="e">
        <f t="shared" si="10"/>
        <v>#DIV/0!</v>
      </c>
      <c r="AR34" s="81" t="e">
        <f t="shared" si="10"/>
        <v>#DIV/0!</v>
      </c>
    </row>
    <row r="35" spans="1:44" s="3" customFormat="1" x14ac:dyDescent="0.25">
      <c r="A35" s="57"/>
      <c r="B35" s="3" t="s">
        <v>17</v>
      </c>
      <c r="C35" s="64" t="s">
        <v>6</v>
      </c>
      <c r="D35" s="88">
        <f>'Vstupní údaje'!B17</f>
        <v>0.19</v>
      </c>
      <c r="E35" s="63"/>
      <c r="F35" s="87">
        <f>MIN(-F34*$D$35,0)</f>
        <v>0</v>
      </c>
      <c r="G35" s="87" t="e">
        <f t="shared" ref="G35:AR35" si="11">MIN(-G34*$D$35,0)</f>
        <v>#DIV/0!</v>
      </c>
      <c r="H35" s="87" t="e">
        <f t="shared" si="11"/>
        <v>#DIV/0!</v>
      </c>
      <c r="I35" s="87" t="e">
        <f>MIN(-I34*$D$35,0)</f>
        <v>#DIV/0!</v>
      </c>
      <c r="J35" s="87" t="e">
        <f t="shared" si="11"/>
        <v>#DIV/0!</v>
      </c>
      <c r="K35" s="87" t="e">
        <f t="shared" si="11"/>
        <v>#DIV/0!</v>
      </c>
      <c r="L35" s="87" t="e">
        <f t="shared" si="11"/>
        <v>#DIV/0!</v>
      </c>
      <c r="M35" s="87" t="e">
        <f t="shared" si="11"/>
        <v>#DIV/0!</v>
      </c>
      <c r="N35" s="87" t="e">
        <f t="shared" si="11"/>
        <v>#DIV/0!</v>
      </c>
      <c r="O35" s="87" t="e">
        <f t="shared" si="11"/>
        <v>#DIV/0!</v>
      </c>
      <c r="P35" s="87" t="e">
        <f t="shared" si="11"/>
        <v>#DIV/0!</v>
      </c>
      <c r="Q35" s="87" t="e">
        <f t="shared" si="11"/>
        <v>#DIV/0!</v>
      </c>
      <c r="R35" s="87" t="e">
        <f t="shared" si="11"/>
        <v>#DIV/0!</v>
      </c>
      <c r="S35" s="87" t="e">
        <f t="shared" si="11"/>
        <v>#DIV/0!</v>
      </c>
      <c r="T35" s="87" t="e">
        <f t="shared" si="11"/>
        <v>#DIV/0!</v>
      </c>
      <c r="U35" s="87" t="e">
        <f t="shared" si="11"/>
        <v>#DIV/0!</v>
      </c>
      <c r="V35" s="87" t="e">
        <f t="shared" si="11"/>
        <v>#DIV/0!</v>
      </c>
      <c r="W35" s="87" t="e">
        <f t="shared" si="11"/>
        <v>#DIV/0!</v>
      </c>
      <c r="X35" s="87" t="e">
        <f t="shared" si="11"/>
        <v>#DIV/0!</v>
      </c>
      <c r="Y35" s="87" t="e">
        <f t="shared" si="11"/>
        <v>#DIV/0!</v>
      </c>
      <c r="Z35" s="87" t="e">
        <f t="shared" si="11"/>
        <v>#DIV/0!</v>
      </c>
      <c r="AA35" s="87" t="e">
        <f t="shared" si="11"/>
        <v>#DIV/0!</v>
      </c>
      <c r="AB35" s="87" t="e">
        <f t="shared" si="11"/>
        <v>#DIV/0!</v>
      </c>
      <c r="AC35" s="87" t="e">
        <f t="shared" si="11"/>
        <v>#DIV/0!</v>
      </c>
      <c r="AD35" s="87" t="e">
        <f t="shared" si="11"/>
        <v>#DIV/0!</v>
      </c>
      <c r="AE35" s="87" t="e">
        <f t="shared" si="11"/>
        <v>#DIV/0!</v>
      </c>
      <c r="AF35" s="87" t="e">
        <f t="shared" si="11"/>
        <v>#DIV/0!</v>
      </c>
      <c r="AG35" s="87" t="e">
        <f t="shared" si="11"/>
        <v>#DIV/0!</v>
      </c>
      <c r="AH35" s="87" t="e">
        <f t="shared" si="11"/>
        <v>#DIV/0!</v>
      </c>
      <c r="AI35" s="87" t="e">
        <f t="shared" si="11"/>
        <v>#DIV/0!</v>
      </c>
      <c r="AJ35" s="87" t="e">
        <f t="shared" si="11"/>
        <v>#DIV/0!</v>
      </c>
      <c r="AK35" s="87" t="e">
        <f t="shared" si="11"/>
        <v>#DIV/0!</v>
      </c>
      <c r="AL35" s="87" t="e">
        <f t="shared" si="11"/>
        <v>#DIV/0!</v>
      </c>
      <c r="AM35" s="87" t="e">
        <f t="shared" si="11"/>
        <v>#DIV/0!</v>
      </c>
      <c r="AN35" s="87" t="e">
        <f t="shared" si="11"/>
        <v>#DIV/0!</v>
      </c>
      <c r="AO35" s="87" t="e">
        <f t="shared" si="11"/>
        <v>#DIV/0!</v>
      </c>
      <c r="AP35" s="87" t="e">
        <f t="shared" si="11"/>
        <v>#DIV/0!</v>
      </c>
      <c r="AQ35" s="87" t="e">
        <f t="shared" si="11"/>
        <v>#DIV/0!</v>
      </c>
      <c r="AR35" s="87" t="e">
        <f t="shared" si="11"/>
        <v>#DIV/0!</v>
      </c>
    </row>
    <row r="36" spans="1:44" s="1" customFormat="1" x14ac:dyDescent="0.25">
      <c r="A36" s="57"/>
      <c r="B36" s="79" t="s">
        <v>18</v>
      </c>
      <c r="C36" s="80" t="s">
        <v>6</v>
      </c>
      <c r="D36" s="57"/>
      <c r="E36" s="63"/>
      <c r="F36" s="81">
        <f>SUM(F34:F35)</f>
        <v>0</v>
      </c>
      <c r="G36" s="81" t="e">
        <f t="shared" ref="G36:AR36" si="12">SUM(G34:G35)</f>
        <v>#DIV/0!</v>
      </c>
      <c r="H36" s="81" t="e">
        <f t="shared" si="12"/>
        <v>#DIV/0!</v>
      </c>
      <c r="I36" s="81" t="e">
        <f>SUM(I34:I35)</f>
        <v>#DIV/0!</v>
      </c>
      <c r="J36" s="81" t="e">
        <f t="shared" si="12"/>
        <v>#DIV/0!</v>
      </c>
      <c r="K36" s="81" t="e">
        <f t="shared" si="12"/>
        <v>#DIV/0!</v>
      </c>
      <c r="L36" s="81" t="e">
        <f t="shared" si="12"/>
        <v>#DIV/0!</v>
      </c>
      <c r="M36" s="81" t="e">
        <f t="shared" si="12"/>
        <v>#DIV/0!</v>
      </c>
      <c r="N36" s="81" t="e">
        <f t="shared" si="12"/>
        <v>#DIV/0!</v>
      </c>
      <c r="O36" s="81" t="e">
        <f t="shared" si="12"/>
        <v>#DIV/0!</v>
      </c>
      <c r="P36" s="81" t="e">
        <f t="shared" si="12"/>
        <v>#DIV/0!</v>
      </c>
      <c r="Q36" s="81" t="e">
        <f t="shared" si="12"/>
        <v>#DIV/0!</v>
      </c>
      <c r="R36" s="81" t="e">
        <f t="shared" si="12"/>
        <v>#DIV/0!</v>
      </c>
      <c r="S36" s="81" t="e">
        <f t="shared" si="12"/>
        <v>#DIV/0!</v>
      </c>
      <c r="T36" s="81" t="e">
        <f t="shared" si="12"/>
        <v>#DIV/0!</v>
      </c>
      <c r="U36" s="81" t="e">
        <f t="shared" si="12"/>
        <v>#DIV/0!</v>
      </c>
      <c r="V36" s="81" t="e">
        <f t="shared" si="12"/>
        <v>#DIV/0!</v>
      </c>
      <c r="W36" s="81" t="e">
        <f t="shared" si="12"/>
        <v>#DIV/0!</v>
      </c>
      <c r="X36" s="81" t="e">
        <f t="shared" si="12"/>
        <v>#DIV/0!</v>
      </c>
      <c r="Y36" s="81" t="e">
        <f t="shared" si="12"/>
        <v>#DIV/0!</v>
      </c>
      <c r="Z36" s="81" t="e">
        <f t="shared" si="12"/>
        <v>#DIV/0!</v>
      </c>
      <c r="AA36" s="81" t="e">
        <f t="shared" si="12"/>
        <v>#DIV/0!</v>
      </c>
      <c r="AB36" s="81" t="e">
        <f t="shared" si="12"/>
        <v>#DIV/0!</v>
      </c>
      <c r="AC36" s="81" t="e">
        <f t="shared" si="12"/>
        <v>#DIV/0!</v>
      </c>
      <c r="AD36" s="81" t="e">
        <f t="shared" si="12"/>
        <v>#DIV/0!</v>
      </c>
      <c r="AE36" s="81" t="e">
        <f t="shared" si="12"/>
        <v>#DIV/0!</v>
      </c>
      <c r="AF36" s="81" t="e">
        <f t="shared" si="12"/>
        <v>#DIV/0!</v>
      </c>
      <c r="AG36" s="81" t="e">
        <f t="shared" si="12"/>
        <v>#DIV/0!</v>
      </c>
      <c r="AH36" s="81" t="e">
        <f t="shared" si="12"/>
        <v>#DIV/0!</v>
      </c>
      <c r="AI36" s="81" t="e">
        <f t="shared" si="12"/>
        <v>#DIV/0!</v>
      </c>
      <c r="AJ36" s="81" t="e">
        <f t="shared" si="12"/>
        <v>#DIV/0!</v>
      </c>
      <c r="AK36" s="81" t="e">
        <f t="shared" si="12"/>
        <v>#DIV/0!</v>
      </c>
      <c r="AL36" s="81" t="e">
        <f t="shared" si="12"/>
        <v>#DIV/0!</v>
      </c>
      <c r="AM36" s="81" t="e">
        <f t="shared" si="12"/>
        <v>#DIV/0!</v>
      </c>
      <c r="AN36" s="81" t="e">
        <f t="shared" si="12"/>
        <v>#DIV/0!</v>
      </c>
      <c r="AO36" s="81" t="e">
        <f t="shared" si="12"/>
        <v>#DIV/0!</v>
      </c>
      <c r="AP36" s="81" t="e">
        <f t="shared" si="12"/>
        <v>#DIV/0!</v>
      </c>
      <c r="AQ36" s="81" t="e">
        <f t="shared" si="12"/>
        <v>#DIV/0!</v>
      </c>
      <c r="AR36" s="81" t="e">
        <f t="shared" si="12"/>
        <v>#DIV/0!</v>
      </c>
    </row>
    <row r="37" spans="1:44" s="3" customFormat="1" x14ac:dyDescent="0.25">
      <c r="C37" s="64"/>
      <c r="E37" s="63"/>
      <c r="F37" s="30"/>
      <c r="G37" s="31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44" s="3" customFormat="1" x14ac:dyDescent="0.25">
      <c r="A38" s="1" t="s">
        <v>19</v>
      </c>
      <c r="C38" s="89"/>
      <c r="E38" s="63"/>
      <c r="F38" s="30"/>
      <c r="G38" s="31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44" s="1" customFormat="1" x14ac:dyDescent="0.25">
      <c r="A39" s="57"/>
      <c r="B39" s="60" t="s">
        <v>8</v>
      </c>
      <c r="C39" s="61" t="s">
        <v>6</v>
      </c>
      <c r="D39" s="57"/>
      <c r="E39" s="63"/>
      <c r="F39" s="87">
        <f>F27</f>
        <v>0</v>
      </c>
      <c r="G39" s="87">
        <f>G27</f>
        <v>0</v>
      </c>
      <c r="H39" s="87">
        <f t="shared" ref="H39:AR39" si="13">H27</f>
        <v>0</v>
      </c>
      <c r="I39" s="87">
        <f>I27</f>
        <v>0</v>
      </c>
      <c r="J39" s="87">
        <f>J27</f>
        <v>0</v>
      </c>
      <c r="K39" s="87">
        <f t="shared" si="13"/>
        <v>0</v>
      </c>
      <c r="L39" s="87">
        <f t="shared" si="13"/>
        <v>0</v>
      </c>
      <c r="M39" s="87">
        <f t="shared" si="13"/>
        <v>0</v>
      </c>
      <c r="N39" s="87">
        <f t="shared" si="13"/>
        <v>0</v>
      </c>
      <c r="O39" s="87">
        <f t="shared" si="13"/>
        <v>0</v>
      </c>
      <c r="P39" s="87">
        <f t="shared" si="13"/>
        <v>0</v>
      </c>
      <c r="Q39" s="87">
        <f t="shared" si="13"/>
        <v>0</v>
      </c>
      <c r="R39" s="87">
        <f t="shared" si="13"/>
        <v>0</v>
      </c>
      <c r="S39" s="87">
        <f t="shared" si="13"/>
        <v>0</v>
      </c>
      <c r="T39" s="87">
        <f t="shared" si="13"/>
        <v>0</v>
      </c>
      <c r="U39" s="87">
        <f t="shared" si="13"/>
        <v>0</v>
      </c>
      <c r="V39" s="87">
        <f t="shared" si="13"/>
        <v>0</v>
      </c>
      <c r="W39" s="87">
        <f t="shared" si="13"/>
        <v>0</v>
      </c>
      <c r="X39" s="87">
        <f t="shared" si="13"/>
        <v>0</v>
      </c>
      <c r="Y39" s="87">
        <f t="shared" si="13"/>
        <v>0</v>
      </c>
      <c r="Z39" s="87">
        <f t="shared" si="13"/>
        <v>0</v>
      </c>
      <c r="AA39" s="87">
        <f t="shared" si="13"/>
        <v>0</v>
      </c>
      <c r="AB39" s="87">
        <f t="shared" si="13"/>
        <v>0</v>
      </c>
      <c r="AC39" s="87">
        <f t="shared" si="13"/>
        <v>0</v>
      </c>
      <c r="AD39" s="87">
        <f t="shared" si="13"/>
        <v>0</v>
      </c>
      <c r="AE39" s="87">
        <f t="shared" si="13"/>
        <v>0</v>
      </c>
      <c r="AF39" s="87">
        <f t="shared" si="13"/>
        <v>0</v>
      </c>
      <c r="AG39" s="87">
        <f t="shared" si="13"/>
        <v>0</v>
      </c>
      <c r="AH39" s="87">
        <f t="shared" si="13"/>
        <v>0</v>
      </c>
      <c r="AI39" s="87">
        <f t="shared" si="13"/>
        <v>0</v>
      </c>
      <c r="AJ39" s="87">
        <f t="shared" si="13"/>
        <v>0</v>
      </c>
      <c r="AK39" s="87">
        <f t="shared" si="13"/>
        <v>0</v>
      </c>
      <c r="AL39" s="87">
        <f t="shared" si="13"/>
        <v>0</v>
      </c>
      <c r="AM39" s="87">
        <f t="shared" si="13"/>
        <v>0</v>
      </c>
      <c r="AN39" s="87">
        <f t="shared" si="13"/>
        <v>0</v>
      </c>
      <c r="AO39" s="87">
        <f t="shared" si="13"/>
        <v>0</v>
      </c>
      <c r="AP39" s="87">
        <f t="shared" si="13"/>
        <v>0</v>
      </c>
      <c r="AQ39" s="87">
        <f t="shared" si="13"/>
        <v>0</v>
      </c>
      <c r="AR39" s="87">
        <f t="shared" si="13"/>
        <v>0</v>
      </c>
    </row>
    <row r="40" spans="1:44" s="1" customFormat="1" x14ac:dyDescent="0.25">
      <c r="A40" s="57"/>
      <c r="B40" s="10" t="s">
        <v>20</v>
      </c>
      <c r="C40" s="61" t="s">
        <v>6</v>
      </c>
      <c r="D40" s="81">
        <f>SUM(F40:AR40)</f>
        <v>0</v>
      </c>
      <c r="E40" s="63"/>
      <c r="F40" s="87">
        <f>F41+F42</f>
        <v>0</v>
      </c>
      <c r="G40" s="87">
        <f t="shared" ref="G40:AR40" si="14">G41+G42</f>
        <v>0</v>
      </c>
      <c r="H40" s="87">
        <f t="shared" si="14"/>
        <v>0</v>
      </c>
      <c r="I40" s="87">
        <f t="shared" si="14"/>
        <v>0</v>
      </c>
      <c r="J40" s="87">
        <f t="shared" si="14"/>
        <v>0</v>
      </c>
      <c r="K40" s="87">
        <f t="shared" si="14"/>
        <v>0</v>
      </c>
      <c r="L40" s="87">
        <f t="shared" si="14"/>
        <v>0</v>
      </c>
      <c r="M40" s="87">
        <f t="shared" si="14"/>
        <v>0</v>
      </c>
      <c r="N40" s="87">
        <f t="shared" si="14"/>
        <v>0</v>
      </c>
      <c r="O40" s="87">
        <f t="shared" si="14"/>
        <v>0</v>
      </c>
      <c r="P40" s="87">
        <f t="shared" si="14"/>
        <v>0</v>
      </c>
      <c r="Q40" s="87">
        <f t="shared" si="14"/>
        <v>0</v>
      </c>
      <c r="R40" s="87">
        <f t="shared" si="14"/>
        <v>0</v>
      </c>
      <c r="S40" s="87">
        <f t="shared" si="14"/>
        <v>0</v>
      </c>
      <c r="T40" s="87">
        <f t="shared" si="14"/>
        <v>0</v>
      </c>
      <c r="U40" s="87">
        <f t="shared" si="14"/>
        <v>0</v>
      </c>
      <c r="V40" s="87">
        <f t="shared" si="14"/>
        <v>0</v>
      </c>
      <c r="W40" s="87">
        <f t="shared" si="14"/>
        <v>0</v>
      </c>
      <c r="X40" s="87">
        <f t="shared" si="14"/>
        <v>0</v>
      </c>
      <c r="Y40" s="87">
        <f t="shared" si="14"/>
        <v>0</v>
      </c>
      <c r="Z40" s="87">
        <f t="shared" si="14"/>
        <v>0</v>
      </c>
      <c r="AA40" s="87">
        <f t="shared" si="14"/>
        <v>0</v>
      </c>
      <c r="AB40" s="87">
        <f t="shared" si="14"/>
        <v>0</v>
      </c>
      <c r="AC40" s="87">
        <f t="shared" si="14"/>
        <v>0</v>
      </c>
      <c r="AD40" s="87">
        <f t="shared" si="14"/>
        <v>0</v>
      </c>
      <c r="AE40" s="87">
        <f t="shared" si="14"/>
        <v>0</v>
      </c>
      <c r="AF40" s="87">
        <f t="shared" si="14"/>
        <v>0</v>
      </c>
      <c r="AG40" s="87">
        <f t="shared" si="14"/>
        <v>0</v>
      </c>
      <c r="AH40" s="87">
        <f t="shared" si="14"/>
        <v>0</v>
      </c>
      <c r="AI40" s="87">
        <f t="shared" si="14"/>
        <v>0</v>
      </c>
      <c r="AJ40" s="87">
        <f t="shared" si="14"/>
        <v>0</v>
      </c>
      <c r="AK40" s="87">
        <f t="shared" si="14"/>
        <v>0</v>
      </c>
      <c r="AL40" s="87">
        <f t="shared" si="14"/>
        <v>0</v>
      </c>
      <c r="AM40" s="87">
        <f t="shared" si="14"/>
        <v>0</v>
      </c>
      <c r="AN40" s="87">
        <f t="shared" si="14"/>
        <v>0</v>
      </c>
      <c r="AO40" s="87">
        <f t="shared" si="14"/>
        <v>0</v>
      </c>
      <c r="AP40" s="87">
        <f t="shared" si="14"/>
        <v>0</v>
      </c>
      <c r="AQ40" s="87">
        <f t="shared" si="14"/>
        <v>0</v>
      </c>
      <c r="AR40" s="87">
        <f t="shared" si="14"/>
        <v>0</v>
      </c>
    </row>
    <row r="41" spans="1:44" s="3" customFormat="1" x14ac:dyDescent="0.25">
      <c r="B41" s="10" t="s">
        <v>21</v>
      </c>
      <c r="C41" s="84" t="s">
        <v>6</v>
      </c>
      <c r="D41" s="81">
        <f>SUM(F41:AR41)</f>
        <v>0</v>
      </c>
      <c r="E41" s="63"/>
      <c r="F41" s="127">
        <f>-'Vstupní údaje'!E52/1000000</f>
        <v>0</v>
      </c>
      <c r="G41" s="127">
        <f>-'Vstupní údaje'!F52/1000000</f>
        <v>0</v>
      </c>
      <c r="H41" s="127">
        <f>-'Vstupní údaje'!G52/1000000</f>
        <v>0</v>
      </c>
      <c r="I41" s="127">
        <f>-'Vstupní údaje'!H52/1000000</f>
        <v>0</v>
      </c>
      <c r="J41" s="127">
        <f>-'Vstupní údaje'!I52/1000000</f>
        <v>0</v>
      </c>
      <c r="K41" s="127">
        <f>-'Vstupní údaje'!J52/1000000</f>
        <v>0</v>
      </c>
      <c r="L41" s="127">
        <f>-'Vstupní údaje'!K52/1000000</f>
        <v>0</v>
      </c>
      <c r="M41" s="127">
        <f>-'Vstupní údaje'!L52/1000000</f>
        <v>0</v>
      </c>
      <c r="N41" s="127">
        <f>-'Vstupní údaje'!M52/1000000</f>
        <v>0</v>
      </c>
      <c r="O41" s="127">
        <f>-'Vstupní údaje'!N52/1000000</f>
        <v>0</v>
      </c>
      <c r="P41" s="127">
        <f>-'Vstupní údaje'!O52/1000000</f>
        <v>0</v>
      </c>
      <c r="Q41" s="127">
        <f>-'Vstupní údaje'!P52/1000000</f>
        <v>0</v>
      </c>
      <c r="R41" s="127">
        <f>-'Vstupní údaje'!Q52/1000000</f>
        <v>0</v>
      </c>
      <c r="S41" s="127">
        <f>-'Vstupní údaje'!R52/1000000</f>
        <v>0</v>
      </c>
      <c r="T41" s="127">
        <f>-'Vstupní údaje'!S52/1000000</f>
        <v>0</v>
      </c>
      <c r="U41" s="127">
        <f>-'Vstupní údaje'!T52/1000000</f>
        <v>0</v>
      </c>
      <c r="V41" s="127">
        <f>-'Vstupní údaje'!U52/1000000</f>
        <v>0</v>
      </c>
      <c r="W41" s="127">
        <f>-'Vstupní údaje'!V52/1000000</f>
        <v>0</v>
      </c>
      <c r="X41" s="127">
        <f>-'Vstupní údaje'!W52/1000000</f>
        <v>0</v>
      </c>
      <c r="Y41" s="127">
        <f>-'Vstupní údaje'!X52/1000000</f>
        <v>0</v>
      </c>
      <c r="Z41" s="127">
        <f>-'Vstupní údaje'!Y52/1000000</f>
        <v>0</v>
      </c>
      <c r="AA41" s="127">
        <f>-'Vstupní údaje'!Z52/1000000</f>
        <v>0</v>
      </c>
      <c r="AB41" s="127">
        <f>-'Vstupní údaje'!AA52/1000000</f>
        <v>0</v>
      </c>
      <c r="AC41" s="127">
        <f>-'Vstupní údaje'!AB52/1000000</f>
        <v>0</v>
      </c>
      <c r="AD41" s="127">
        <f>-'Vstupní údaje'!AC52/1000000</f>
        <v>0</v>
      </c>
      <c r="AE41" s="127">
        <f>-'Vstupní údaje'!AD52/1000000</f>
        <v>0</v>
      </c>
      <c r="AF41" s="127">
        <f>-'Vstupní údaje'!AE52/1000000</f>
        <v>0</v>
      </c>
      <c r="AG41" s="127">
        <f>-'Vstupní údaje'!AF52/1000000</f>
        <v>0</v>
      </c>
      <c r="AH41" s="127">
        <f>-'Vstupní údaje'!AG52/1000000</f>
        <v>0</v>
      </c>
      <c r="AI41" s="127">
        <f>-'Vstupní údaje'!AH52/1000000</f>
        <v>0</v>
      </c>
      <c r="AJ41" s="127">
        <f>-'Vstupní údaje'!AI52/1000000</f>
        <v>0</v>
      </c>
      <c r="AK41" s="127">
        <f>-'Vstupní údaje'!AJ52/1000000</f>
        <v>0</v>
      </c>
      <c r="AL41" s="127">
        <f>-'Vstupní údaje'!AK52/1000000</f>
        <v>0</v>
      </c>
      <c r="AM41" s="127">
        <f>-'Vstupní údaje'!AL52/1000000</f>
        <v>0</v>
      </c>
      <c r="AN41" s="127">
        <f>-'Vstupní údaje'!AM52/1000000</f>
        <v>0</v>
      </c>
      <c r="AO41" s="127">
        <f>-'Vstupní údaje'!AN52/1000000</f>
        <v>0</v>
      </c>
      <c r="AP41" s="127">
        <f>-'Vstupní údaje'!AO52/1000000</f>
        <v>0</v>
      </c>
      <c r="AQ41" s="127">
        <f>-'Vstupní údaje'!AP52/1000000</f>
        <v>0</v>
      </c>
      <c r="AR41" s="127">
        <f>-'Vstupní údaje'!AQ52/1000000</f>
        <v>0</v>
      </c>
    </row>
    <row r="42" spans="1:44" s="3" customFormat="1" x14ac:dyDescent="0.25">
      <c r="B42" s="3" t="s">
        <v>22</v>
      </c>
      <c r="C42" s="84" t="s">
        <v>6</v>
      </c>
      <c r="D42" s="161" t="e">
        <f>(D41-D40)/D41</f>
        <v>#DIV/0!</v>
      </c>
      <c r="E42" s="63"/>
      <c r="F42" s="127">
        <f>'Vstupní údaje'!E53/1000000</f>
        <v>0</v>
      </c>
      <c r="G42" s="127">
        <f>'Vstupní údaje'!F53/1000000</f>
        <v>0</v>
      </c>
      <c r="H42" s="127">
        <f>'Vstupní údaje'!G53/1000000</f>
        <v>0</v>
      </c>
      <c r="I42" s="127">
        <f>'Vstupní údaje'!H53/1000000</f>
        <v>0</v>
      </c>
      <c r="J42" s="127">
        <f>'Vstupní údaje'!I53/1000000</f>
        <v>0</v>
      </c>
      <c r="K42" s="127">
        <f>'Vstupní údaje'!J53/1000000</f>
        <v>0</v>
      </c>
      <c r="L42" s="127">
        <f>'Vstupní údaje'!K53/1000000</f>
        <v>0</v>
      </c>
      <c r="M42" s="127">
        <f>'Vstupní údaje'!L53/1000000</f>
        <v>0</v>
      </c>
      <c r="N42" s="127">
        <f>'Vstupní údaje'!M53/1000000</f>
        <v>0</v>
      </c>
      <c r="O42" s="127">
        <f>'Vstupní údaje'!N53/1000000</f>
        <v>0</v>
      </c>
      <c r="P42" s="127">
        <f>'Vstupní údaje'!O53/1000000</f>
        <v>0</v>
      </c>
      <c r="Q42" s="127">
        <f>'Vstupní údaje'!P53/1000000</f>
        <v>0</v>
      </c>
      <c r="R42" s="127">
        <f>'Vstupní údaje'!Q53/1000000</f>
        <v>0</v>
      </c>
      <c r="S42" s="127">
        <f>'Vstupní údaje'!R53/1000000</f>
        <v>0</v>
      </c>
      <c r="T42" s="127">
        <f>'Vstupní údaje'!S53/1000000</f>
        <v>0</v>
      </c>
      <c r="U42" s="127">
        <f>'Vstupní údaje'!T53/1000000</f>
        <v>0</v>
      </c>
      <c r="V42" s="127">
        <f>'Vstupní údaje'!U53/1000000</f>
        <v>0</v>
      </c>
      <c r="W42" s="127">
        <f>'Vstupní údaje'!V53/1000000</f>
        <v>0</v>
      </c>
      <c r="X42" s="127">
        <f>'Vstupní údaje'!W53/1000000</f>
        <v>0</v>
      </c>
      <c r="Y42" s="127">
        <f>'Vstupní údaje'!X53/1000000</f>
        <v>0</v>
      </c>
      <c r="Z42" s="127">
        <f>'Vstupní údaje'!Y53/1000000</f>
        <v>0</v>
      </c>
      <c r="AA42" s="127">
        <f>'Vstupní údaje'!Z53/1000000</f>
        <v>0</v>
      </c>
      <c r="AB42" s="127">
        <f>'Vstupní údaje'!AA53/1000000</f>
        <v>0</v>
      </c>
      <c r="AC42" s="127">
        <f>'Vstupní údaje'!AB53/1000000</f>
        <v>0</v>
      </c>
      <c r="AD42" s="127">
        <f>'Vstupní údaje'!AC53/1000000</f>
        <v>0</v>
      </c>
      <c r="AE42" s="127">
        <f>'Vstupní údaje'!AD53/1000000</f>
        <v>0</v>
      </c>
      <c r="AF42" s="127">
        <f>'Vstupní údaje'!AE53/1000000</f>
        <v>0</v>
      </c>
      <c r="AG42" s="127">
        <f>'Vstupní údaje'!AF53/1000000</f>
        <v>0</v>
      </c>
      <c r="AH42" s="127">
        <f>'Vstupní údaje'!AG53/1000000</f>
        <v>0</v>
      </c>
      <c r="AI42" s="127">
        <f>'Vstupní údaje'!AH53/1000000</f>
        <v>0</v>
      </c>
      <c r="AJ42" s="127">
        <f>'Vstupní údaje'!AI53/1000000</f>
        <v>0</v>
      </c>
      <c r="AK42" s="127">
        <f>'Vstupní údaje'!AJ53/1000000</f>
        <v>0</v>
      </c>
      <c r="AL42" s="127">
        <f>'Vstupní údaje'!AK53/1000000</f>
        <v>0</v>
      </c>
      <c r="AM42" s="127">
        <f>'Vstupní údaje'!AL53/1000000</f>
        <v>0</v>
      </c>
      <c r="AN42" s="127">
        <f>'Vstupní údaje'!AM53/1000000</f>
        <v>0</v>
      </c>
      <c r="AO42" s="127">
        <f>'Vstupní údaje'!AN53/1000000</f>
        <v>0</v>
      </c>
      <c r="AP42" s="127">
        <f>'Vstupní údaje'!AO53/1000000</f>
        <v>0</v>
      </c>
      <c r="AQ42" s="127">
        <f>'Vstupní údaje'!AP53/1000000</f>
        <v>0</v>
      </c>
      <c r="AR42" s="127">
        <f>'Vstupní údaje'!AQ53/1000000</f>
        <v>0</v>
      </c>
    </row>
    <row r="43" spans="1:44" s="3" customFormat="1" x14ac:dyDescent="0.25">
      <c r="B43" s="10" t="s">
        <v>23</v>
      </c>
      <c r="C43" s="84" t="s">
        <v>24</v>
      </c>
      <c r="D43" s="124">
        <f>'Vstupní údaje'!B51</f>
        <v>0</v>
      </c>
      <c r="E43" s="63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s="3" customFormat="1" x14ac:dyDescent="0.25">
      <c r="B44" s="10" t="s">
        <v>25</v>
      </c>
      <c r="C44" s="84" t="s">
        <v>6</v>
      </c>
      <c r="E44" s="10"/>
      <c r="F44" s="5">
        <f>MIN(-F30*$D$35,0)</f>
        <v>0</v>
      </c>
      <c r="G44" s="5">
        <f t="shared" ref="G44:AR44" si="15">MIN(-G30*$D$35,0)</f>
        <v>0</v>
      </c>
      <c r="H44" s="5">
        <f t="shared" si="15"/>
        <v>0</v>
      </c>
      <c r="I44" s="5">
        <f t="shared" si="15"/>
        <v>0</v>
      </c>
      <c r="J44" s="5">
        <f t="shared" si="15"/>
        <v>0</v>
      </c>
      <c r="K44" s="5">
        <f t="shared" si="15"/>
        <v>0</v>
      </c>
      <c r="L44" s="5">
        <f t="shared" si="15"/>
        <v>0</v>
      </c>
      <c r="M44" s="5">
        <f t="shared" si="15"/>
        <v>0</v>
      </c>
      <c r="N44" s="5">
        <f t="shared" si="15"/>
        <v>0</v>
      </c>
      <c r="O44" s="5">
        <f t="shared" si="15"/>
        <v>0</v>
      </c>
      <c r="P44" s="5">
        <f t="shared" si="15"/>
        <v>0</v>
      </c>
      <c r="Q44" s="5">
        <f t="shared" si="15"/>
        <v>0</v>
      </c>
      <c r="R44" s="5">
        <f t="shared" si="15"/>
        <v>0</v>
      </c>
      <c r="S44" s="5">
        <f t="shared" si="15"/>
        <v>0</v>
      </c>
      <c r="T44" s="5">
        <f t="shared" si="15"/>
        <v>0</v>
      </c>
      <c r="U44" s="5">
        <f t="shared" si="15"/>
        <v>0</v>
      </c>
      <c r="V44" s="5">
        <f t="shared" si="15"/>
        <v>0</v>
      </c>
      <c r="W44" s="5">
        <f t="shared" si="15"/>
        <v>0</v>
      </c>
      <c r="X44" s="5">
        <f t="shared" si="15"/>
        <v>0</v>
      </c>
      <c r="Y44" s="5">
        <f t="shared" si="15"/>
        <v>0</v>
      </c>
      <c r="Z44" s="5">
        <f t="shared" si="15"/>
        <v>0</v>
      </c>
      <c r="AA44" s="5">
        <f t="shared" si="15"/>
        <v>0</v>
      </c>
      <c r="AB44" s="5">
        <f t="shared" si="15"/>
        <v>0</v>
      </c>
      <c r="AC44" s="5">
        <f t="shared" si="15"/>
        <v>0</v>
      </c>
      <c r="AD44" s="5">
        <f t="shared" si="15"/>
        <v>0</v>
      </c>
      <c r="AE44" s="5">
        <f t="shared" si="15"/>
        <v>0</v>
      </c>
      <c r="AF44" s="5">
        <f t="shared" si="15"/>
        <v>0</v>
      </c>
      <c r="AG44" s="5">
        <f t="shared" si="15"/>
        <v>0</v>
      </c>
      <c r="AH44" s="5">
        <f t="shared" si="15"/>
        <v>0</v>
      </c>
      <c r="AI44" s="5">
        <f t="shared" si="15"/>
        <v>0</v>
      </c>
      <c r="AJ44" s="5">
        <f t="shared" si="15"/>
        <v>0</v>
      </c>
      <c r="AK44" s="5">
        <f t="shared" si="15"/>
        <v>0</v>
      </c>
      <c r="AL44" s="5">
        <f t="shared" si="15"/>
        <v>0</v>
      </c>
      <c r="AM44" s="5">
        <f t="shared" si="15"/>
        <v>0</v>
      </c>
      <c r="AN44" s="5">
        <f t="shared" si="15"/>
        <v>0</v>
      </c>
      <c r="AO44" s="5">
        <f t="shared" si="15"/>
        <v>0</v>
      </c>
      <c r="AP44" s="5">
        <f t="shared" si="15"/>
        <v>0</v>
      </c>
      <c r="AQ44" s="5">
        <f t="shared" si="15"/>
        <v>0</v>
      </c>
      <c r="AR44" s="5">
        <f t="shared" si="15"/>
        <v>0</v>
      </c>
    </row>
    <row r="45" spans="1:44" s="3" customFormat="1" x14ac:dyDescent="0.25">
      <c r="B45" s="146" t="s">
        <v>115</v>
      </c>
      <c r="C45" s="147" t="s">
        <v>6</v>
      </c>
      <c r="D45" s="148"/>
      <c r="E45" s="146"/>
      <c r="F45" s="149" t="str">
        <f>IF(F$3&gt;0,SUM(F39,F44),"")</f>
        <v/>
      </c>
      <c r="G45" s="149" t="str">
        <f t="shared" ref="G45:AR45" si="16">IF(G$3&gt;0,SUM(G39,G44),"")</f>
        <v/>
      </c>
      <c r="H45" s="149" t="str">
        <f t="shared" si="16"/>
        <v/>
      </c>
      <c r="I45" s="149" t="str">
        <f>IF(I$3&gt;0,SUM(I39,I44),"")</f>
        <v/>
      </c>
      <c r="J45" s="149" t="str">
        <f t="shared" si="16"/>
        <v/>
      </c>
      <c r="K45" s="149" t="str">
        <f t="shared" si="16"/>
        <v/>
      </c>
      <c r="L45" s="149" t="str">
        <f t="shared" si="16"/>
        <v/>
      </c>
      <c r="M45" s="149" t="str">
        <f t="shared" si="16"/>
        <v/>
      </c>
      <c r="N45" s="149" t="str">
        <f t="shared" si="16"/>
        <v/>
      </c>
      <c r="O45" s="149" t="str">
        <f t="shared" si="16"/>
        <v/>
      </c>
      <c r="P45" s="149" t="str">
        <f t="shared" si="16"/>
        <v/>
      </c>
      <c r="Q45" s="149" t="str">
        <f t="shared" si="16"/>
        <v/>
      </c>
      <c r="R45" s="149" t="str">
        <f t="shared" si="16"/>
        <v/>
      </c>
      <c r="S45" s="149" t="str">
        <f t="shared" si="16"/>
        <v/>
      </c>
      <c r="T45" s="149" t="str">
        <f t="shared" si="16"/>
        <v/>
      </c>
      <c r="U45" s="149" t="str">
        <f t="shared" si="16"/>
        <v/>
      </c>
      <c r="V45" s="149" t="str">
        <f t="shared" si="16"/>
        <v/>
      </c>
      <c r="W45" s="149" t="str">
        <f t="shared" si="16"/>
        <v/>
      </c>
      <c r="X45" s="149" t="str">
        <f t="shared" si="16"/>
        <v/>
      </c>
      <c r="Y45" s="149" t="str">
        <f t="shared" si="16"/>
        <v/>
      </c>
      <c r="Z45" s="149" t="str">
        <f t="shared" si="16"/>
        <v/>
      </c>
      <c r="AA45" s="149" t="str">
        <f t="shared" si="16"/>
        <v/>
      </c>
      <c r="AB45" s="149" t="str">
        <f t="shared" si="16"/>
        <v/>
      </c>
      <c r="AC45" s="149" t="str">
        <f t="shared" si="16"/>
        <v/>
      </c>
      <c r="AD45" s="149" t="str">
        <f t="shared" si="16"/>
        <v/>
      </c>
      <c r="AE45" s="149" t="str">
        <f t="shared" si="16"/>
        <v/>
      </c>
      <c r="AF45" s="149" t="str">
        <f t="shared" si="16"/>
        <v/>
      </c>
      <c r="AG45" s="149" t="str">
        <f t="shared" si="16"/>
        <v/>
      </c>
      <c r="AH45" s="149" t="str">
        <f t="shared" si="16"/>
        <v/>
      </c>
      <c r="AI45" s="149" t="str">
        <f t="shared" si="16"/>
        <v/>
      </c>
      <c r="AJ45" s="149" t="str">
        <f t="shared" si="16"/>
        <v/>
      </c>
      <c r="AK45" s="149" t="str">
        <f t="shared" si="16"/>
        <v/>
      </c>
      <c r="AL45" s="149" t="str">
        <f t="shared" si="16"/>
        <v/>
      </c>
      <c r="AM45" s="149" t="str">
        <f t="shared" si="16"/>
        <v/>
      </c>
      <c r="AN45" s="149" t="str">
        <f t="shared" si="16"/>
        <v/>
      </c>
      <c r="AO45" s="149" t="str">
        <f t="shared" si="16"/>
        <v/>
      </c>
      <c r="AP45" s="149" t="str">
        <f t="shared" si="16"/>
        <v/>
      </c>
      <c r="AQ45" s="149" t="str">
        <f t="shared" si="16"/>
        <v/>
      </c>
      <c r="AR45" s="149" t="str">
        <f t="shared" si="16"/>
        <v/>
      </c>
    </row>
    <row r="46" spans="1:44" s="3" customFormat="1" x14ac:dyDescent="0.25">
      <c r="B46" s="146" t="s">
        <v>116</v>
      </c>
      <c r="C46" s="147" t="s">
        <v>6</v>
      </c>
      <c r="D46" s="148"/>
      <c r="E46" s="146"/>
      <c r="F46" s="149" t="str">
        <f>IF(F40=0,"",F40)</f>
        <v/>
      </c>
      <c r="G46" s="149" t="str">
        <f t="shared" ref="G46:AR46" si="17">IF(G40=0,"",G40)</f>
        <v/>
      </c>
      <c r="H46" s="149" t="str">
        <f t="shared" si="17"/>
        <v/>
      </c>
      <c r="I46" s="149" t="str">
        <f>IF(I40=0,"",I40)</f>
        <v/>
      </c>
      <c r="J46" s="149" t="str">
        <f t="shared" si="17"/>
        <v/>
      </c>
      <c r="K46" s="149" t="str">
        <f t="shared" si="17"/>
        <v/>
      </c>
      <c r="L46" s="149" t="str">
        <f t="shared" si="17"/>
        <v/>
      </c>
      <c r="M46" s="149" t="str">
        <f t="shared" si="17"/>
        <v/>
      </c>
      <c r="N46" s="149" t="str">
        <f t="shared" si="17"/>
        <v/>
      </c>
      <c r="O46" s="149" t="str">
        <f t="shared" si="17"/>
        <v/>
      </c>
      <c r="P46" s="149" t="str">
        <f t="shared" si="17"/>
        <v/>
      </c>
      <c r="Q46" s="149" t="str">
        <f t="shared" si="17"/>
        <v/>
      </c>
      <c r="R46" s="149" t="str">
        <f t="shared" si="17"/>
        <v/>
      </c>
      <c r="S46" s="149" t="str">
        <f t="shared" si="17"/>
        <v/>
      </c>
      <c r="T46" s="149" t="str">
        <f t="shared" si="17"/>
        <v/>
      </c>
      <c r="U46" s="149" t="str">
        <f t="shared" si="17"/>
        <v/>
      </c>
      <c r="V46" s="149" t="str">
        <f t="shared" si="17"/>
        <v/>
      </c>
      <c r="W46" s="149" t="str">
        <f t="shared" si="17"/>
        <v/>
      </c>
      <c r="X46" s="149" t="str">
        <f t="shared" si="17"/>
        <v/>
      </c>
      <c r="Y46" s="149" t="str">
        <f t="shared" si="17"/>
        <v/>
      </c>
      <c r="Z46" s="149" t="str">
        <f t="shared" si="17"/>
        <v/>
      </c>
      <c r="AA46" s="149" t="str">
        <f t="shared" si="17"/>
        <v/>
      </c>
      <c r="AB46" s="149" t="str">
        <f t="shared" si="17"/>
        <v/>
      </c>
      <c r="AC46" s="149" t="str">
        <f t="shared" si="17"/>
        <v/>
      </c>
      <c r="AD46" s="149" t="str">
        <f t="shared" si="17"/>
        <v/>
      </c>
      <c r="AE46" s="149" t="str">
        <f t="shared" si="17"/>
        <v/>
      </c>
      <c r="AF46" s="149" t="str">
        <f t="shared" si="17"/>
        <v/>
      </c>
      <c r="AG46" s="149" t="str">
        <f t="shared" si="17"/>
        <v/>
      </c>
      <c r="AH46" s="149" t="str">
        <f t="shared" si="17"/>
        <v/>
      </c>
      <c r="AI46" s="149" t="str">
        <f t="shared" si="17"/>
        <v/>
      </c>
      <c r="AJ46" s="149" t="str">
        <f t="shared" si="17"/>
        <v/>
      </c>
      <c r="AK46" s="149" t="str">
        <f t="shared" si="17"/>
        <v/>
      </c>
      <c r="AL46" s="149" t="str">
        <f t="shared" si="17"/>
        <v/>
      </c>
      <c r="AM46" s="149" t="str">
        <f t="shared" si="17"/>
        <v/>
      </c>
      <c r="AN46" s="149" t="str">
        <f t="shared" si="17"/>
        <v/>
      </c>
      <c r="AO46" s="149" t="str">
        <f t="shared" si="17"/>
        <v/>
      </c>
      <c r="AP46" s="149" t="str">
        <f t="shared" si="17"/>
        <v/>
      </c>
      <c r="AQ46" s="149" t="str">
        <f t="shared" si="17"/>
        <v/>
      </c>
      <c r="AR46" s="149" t="str">
        <f t="shared" si="17"/>
        <v/>
      </c>
    </row>
    <row r="47" spans="1:44" s="3" customFormat="1" x14ac:dyDescent="0.25">
      <c r="B47" s="56" t="s">
        <v>149</v>
      </c>
      <c r="C47" s="90" t="s">
        <v>6</v>
      </c>
      <c r="D47" s="53"/>
      <c r="E47" s="56"/>
      <c r="F47" s="91">
        <f>SUM(F39,F40,F44)</f>
        <v>0</v>
      </c>
      <c r="G47" s="91">
        <f t="shared" ref="G47:AQ47" si="18">SUM(G39,G40,G44)</f>
        <v>0</v>
      </c>
      <c r="H47" s="91">
        <f t="shared" si="18"/>
        <v>0</v>
      </c>
      <c r="I47" s="91">
        <f>SUM(I39,I40,I44)</f>
        <v>0</v>
      </c>
      <c r="J47" s="91">
        <f t="shared" si="18"/>
        <v>0</v>
      </c>
      <c r="K47" s="91">
        <f t="shared" si="18"/>
        <v>0</v>
      </c>
      <c r="L47" s="91">
        <f t="shared" si="18"/>
        <v>0</v>
      </c>
      <c r="M47" s="91">
        <f t="shared" si="18"/>
        <v>0</v>
      </c>
      <c r="N47" s="91">
        <f t="shared" si="18"/>
        <v>0</v>
      </c>
      <c r="O47" s="91">
        <f t="shared" si="18"/>
        <v>0</v>
      </c>
      <c r="P47" s="91">
        <f t="shared" si="18"/>
        <v>0</v>
      </c>
      <c r="Q47" s="91">
        <f t="shared" si="18"/>
        <v>0</v>
      </c>
      <c r="R47" s="91">
        <f t="shared" si="18"/>
        <v>0</v>
      </c>
      <c r="S47" s="91">
        <f t="shared" si="18"/>
        <v>0</v>
      </c>
      <c r="T47" s="91">
        <f t="shared" si="18"/>
        <v>0</v>
      </c>
      <c r="U47" s="91">
        <f t="shared" si="18"/>
        <v>0</v>
      </c>
      <c r="V47" s="91">
        <f t="shared" si="18"/>
        <v>0</v>
      </c>
      <c r="W47" s="91">
        <f t="shared" si="18"/>
        <v>0</v>
      </c>
      <c r="X47" s="91">
        <f t="shared" si="18"/>
        <v>0</v>
      </c>
      <c r="Y47" s="91">
        <f t="shared" si="18"/>
        <v>0</v>
      </c>
      <c r="Z47" s="91">
        <f t="shared" si="18"/>
        <v>0</v>
      </c>
      <c r="AA47" s="91">
        <f t="shared" si="18"/>
        <v>0</v>
      </c>
      <c r="AB47" s="91">
        <f t="shared" si="18"/>
        <v>0</v>
      </c>
      <c r="AC47" s="91">
        <f t="shared" si="18"/>
        <v>0</v>
      </c>
      <c r="AD47" s="91">
        <f t="shared" si="18"/>
        <v>0</v>
      </c>
      <c r="AE47" s="91">
        <f t="shared" si="18"/>
        <v>0</v>
      </c>
      <c r="AF47" s="91">
        <f t="shared" si="18"/>
        <v>0</v>
      </c>
      <c r="AG47" s="91">
        <f t="shared" si="18"/>
        <v>0</v>
      </c>
      <c r="AH47" s="91">
        <f t="shared" si="18"/>
        <v>0</v>
      </c>
      <c r="AI47" s="91">
        <f t="shared" si="18"/>
        <v>0</v>
      </c>
      <c r="AJ47" s="91">
        <f t="shared" si="18"/>
        <v>0</v>
      </c>
      <c r="AK47" s="91">
        <f t="shared" si="18"/>
        <v>0</v>
      </c>
      <c r="AL47" s="91">
        <f t="shared" si="18"/>
        <v>0</v>
      </c>
      <c r="AM47" s="91">
        <f t="shared" si="18"/>
        <v>0</v>
      </c>
      <c r="AN47" s="91">
        <f t="shared" si="18"/>
        <v>0</v>
      </c>
      <c r="AO47" s="91">
        <f t="shared" si="18"/>
        <v>0</v>
      </c>
      <c r="AP47" s="91">
        <f t="shared" si="18"/>
        <v>0</v>
      </c>
      <c r="AQ47" s="91">
        <f t="shared" si="18"/>
        <v>0</v>
      </c>
      <c r="AR47" s="91">
        <f>SUM(AR39,AR40,AR44)</f>
        <v>0</v>
      </c>
    </row>
    <row r="48" spans="1:44" s="3" customFormat="1" ht="15.75" thickBot="1" x14ac:dyDescent="0.3">
      <c r="C48" s="64"/>
      <c r="E48" s="10"/>
      <c r="F48" s="92"/>
      <c r="G48" s="93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45" s="3" customFormat="1" x14ac:dyDescent="0.25">
      <c r="B49" s="94" t="s">
        <v>26</v>
      </c>
      <c r="C49" s="95" t="s">
        <v>10</v>
      </c>
      <c r="D49" s="123">
        <f>+'Vstupní údaje'!B35</f>
        <v>0</v>
      </c>
      <c r="E49" s="96"/>
      <c r="F49" s="96"/>
      <c r="G49" s="31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45" s="3" customFormat="1" ht="15.75" thickBot="1" x14ac:dyDescent="0.3">
      <c r="B50" s="97" t="s">
        <v>27</v>
      </c>
      <c r="C50" s="98" t="s">
        <v>10</v>
      </c>
      <c r="D50" s="99" t="e">
        <f>IRR(F47:AR47)</f>
        <v>#NUM!</v>
      </c>
      <c r="E50" s="96"/>
      <c r="F50" s="96"/>
      <c r="G50" s="3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45" s="3" customFormat="1" x14ac:dyDescent="0.25">
      <c r="B51" s="94" t="s">
        <v>28</v>
      </c>
      <c r="C51" s="95" t="s">
        <v>6</v>
      </c>
      <c r="D51" s="100">
        <f>NPV($D$49,F45:AR45)+SUM(F46:AR46)</f>
        <v>0</v>
      </c>
      <c r="E51" s="101"/>
      <c r="F51" s="101"/>
      <c r="G51" s="77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45" s="3" customFormat="1" ht="15.75" thickBot="1" x14ac:dyDescent="0.3">
      <c r="B52" s="102" t="s">
        <v>28</v>
      </c>
      <c r="C52" s="103" t="s">
        <v>29</v>
      </c>
      <c r="D52" s="104">
        <f>+D51/'Vstupní údaje'!B16</f>
        <v>0</v>
      </c>
      <c r="E52" s="101"/>
      <c r="F52" s="101"/>
      <c r="G52" s="105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45" s="3" customFormat="1" x14ac:dyDescent="0.25">
      <c r="B53" s="94" t="s">
        <v>30</v>
      </c>
      <c r="C53" s="95" t="s">
        <v>6</v>
      </c>
      <c r="D53" s="106">
        <f>SUM(F47:AR47)</f>
        <v>0</v>
      </c>
      <c r="E53" s="107"/>
      <c r="F53" s="107"/>
      <c r="G53" s="1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45" s="3" customFormat="1" ht="15.75" thickBot="1" x14ac:dyDescent="0.3">
      <c r="B54" s="102" t="s">
        <v>30</v>
      </c>
      <c r="C54" s="103" t="s">
        <v>29</v>
      </c>
      <c r="D54" s="108">
        <f>+D53/'Vstupní údaje'!B16</f>
        <v>0</v>
      </c>
      <c r="E54" s="107"/>
      <c r="F54" s="107"/>
      <c r="G54" s="1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45" s="3" customFormat="1" x14ac:dyDescent="0.25">
      <c r="B55" s="94" t="s">
        <v>31</v>
      </c>
      <c r="C55" s="95" t="s">
        <v>6</v>
      </c>
      <c r="D55" s="106" t="e">
        <f>+SUM(F19:AR19)/D43</f>
        <v>#DIV/0!</v>
      </c>
      <c r="E55" s="107"/>
      <c r="F55" s="107"/>
      <c r="G55" s="10"/>
    </row>
    <row r="56" spans="1:45" s="3" customFormat="1" ht="15.75" thickBot="1" x14ac:dyDescent="0.3">
      <c r="B56" s="102" t="s">
        <v>31</v>
      </c>
      <c r="C56" s="103" t="s">
        <v>29</v>
      </c>
      <c r="D56" s="108" t="e">
        <f>+D55/'Vstupní údaje'!B16</f>
        <v>#DIV/0!</v>
      </c>
      <c r="E56" s="107"/>
      <c r="G56" s="10"/>
    </row>
    <row r="57" spans="1:45" s="3" customFormat="1" x14ac:dyDescent="0.25">
      <c r="B57" s="57"/>
      <c r="C57" s="80"/>
      <c r="D57" s="80"/>
      <c r="E57" s="109"/>
      <c r="F57" s="80"/>
      <c r="G57" s="10"/>
    </row>
    <row r="58" spans="1:45" x14ac:dyDescent="0.25">
      <c r="A58" s="136"/>
      <c r="B58" s="110"/>
      <c r="C58" s="111"/>
      <c r="D58" s="111"/>
      <c r="E58" s="111"/>
      <c r="F58" s="111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</row>
    <row r="59" spans="1:45" x14ac:dyDescent="0.25">
      <c r="A59" s="136"/>
      <c r="B59" s="110"/>
      <c r="C59" s="111"/>
      <c r="D59" s="111"/>
      <c r="E59" s="111"/>
      <c r="F59" s="111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</row>
    <row r="60" spans="1:45" x14ac:dyDescent="0.25">
      <c r="A60" s="136"/>
      <c r="B60" s="110"/>
      <c r="C60" s="111"/>
      <c r="D60" s="111"/>
      <c r="E60" s="111"/>
      <c r="F60" s="111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</row>
    <row r="61" spans="1:45" x14ac:dyDescent="0.25">
      <c r="A61" s="136"/>
      <c r="B61" s="110"/>
      <c r="C61" s="111"/>
      <c r="D61" s="111"/>
      <c r="E61" s="111"/>
      <c r="F61" s="111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</row>
    <row r="62" spans="1:45" x14ac:dyDescent="0.25">
      <c r="A62" s="136"/>
      <c r="B62" s="110"/>
      <c r="C62" s="111"/>
      <c r="D62" s="111"/>
      <c r="E62" s="111"/>
      <c r="F62" s="111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</row>
    <row r="63" spans="1:45" x14ac:dyDescent="0.25">
      <c r="A63" s="136"/>
      <c r="B63" s="110"/>
      <c r="C63" s="111"/>
      <c r="D63" s="111"/>
      <c r="E63" s="111"/>
      <c r="F63" s="111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</row>
    <row r="64" spans="1:45" x14ac:dyDescent="0.25">
      <c r="A64" s="136"/>
      <c r="B64" s="110"/>
      <c r="C64" s="111"/>
      <c r="D64" s="111"/>
      <c r="E64" s="111"/>
      <c r="F64" s="111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</row>
    <row r="65" spans="1:45" x14ac:dyDescent="0.25">
      <c r="A65" s="136"/>
      <c r="B65" s="110"/>
      <c r="C65" s="111"/>
      <c r="D65" s="111"/>
      <c r="E65" s="111"/>
      <c r="F65" s="111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</row>
    <row r="66" spans="1:45" x14ac:dyDescent="0.25">
      <c r="A66" s="136"/>
      <c r="B66" s="110"/>
      <c r="C66" s="111"/>
      <c r="D66" s="111"/>
      <c r="E66" s="111"/>
      <c r="F66" s="111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</row>
    <row r="67" spans="1:45" x14ac:dyDescent="0.25">
      <c r="A67" s="136"/>
      <c r="B67" s="110"/>
      <c r="C67" s="111"/>
      <c r="D67" s="111"/>
      <c r="E67" s="111"/>
      <c r="F67" s="111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</row>
    <row r="68" spans="1:45" x14ac:dyDescent="0.25">
      <c r="A68" s="136"/>
      <c r="B68" s="110"/>
      <c r="C68" s="111"/>
      <c r="D68" s="111"/>
      <c r="E68" s="111"/>
      <c r="F68" s="111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</row>
    <row r="69" spans="1:45" x14ac:dyDescent="0.25">
      <c r="A69" s="136"/>
      <c r="B69" s="110"/>
      <c r="C69" s="111"/>
      <c r="D69" s="111"/>
      <c r="E69" s="111"/>
      <c r="F69" s="111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</row>
    <row r="70" spans="1:45" s="113" customFormat="1" x14ac:dyDescent="0.25">
      <c r="A70" s="120"/>
      <c r="B70" s="114"/>
      <c r="C70" s="115"/>
      <c r="D70" s="115"/>
      <c r="E70" s="115"/>
      <c r="F70" s="115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</row>
    <row r="71" spans="1:45" s="113" customFormat="1" x14ac:dyDescent="0.25">
      <c r="A71" s="120"/>
      <c r="B71" s="114"/>
      <c r="C71" s="115"/>
      <c r="D71" s="115"/>
      <c r="E71" s="115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</row>
    <row r="72" spans="1:45" s="113" customFormat="1" x14ac:dyDescent="0.25">
      <c r="A72" s="120"/>
      <c r="B72" s="116"/>
      <c r="C72" s="115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</row>
    <row r="73" spans="1:45" s="113" customFormat="1" x14ac:dyDescent="0.25">
      <c r="A73" s="120"/>
      <c r="B73" s="129"/>
      <c r="C73" s="119"/>
      <c r="D73" s="120"/>
      <c r="E73" s="12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20"/>
    </row>
    <row r="74" spans="1:45" s="113" customFormat="1" x14ac:dyDescent="0.25">
      <c r="A74" s="120"/>
      <c r="B74" s="129"/>
      <c r="C74" s="119"/>
      <c r="D74" s="120"/>
      <c r="E74" s="12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20"/>
    </row>
    <row r="75" spans="1:45" s="113" customFormat="1" x14ac:dyDescent="0.25">
      <c r="A75" s="120"/>
      <c r="B75" s="129"/>
      <c r="C75" s="119"/>
      <c r="D75" s="120"/>
      <c r="E75" s="12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20"/>
    </row>
    <row r="76" spans="1:45" s="113" customFormat="1" x14ac:dyDescent="0.25">
      <c r="A76" s="120"/>
      <c r="B76" s="131"/>
      <c r="C76" s="119"/>
      <c r="D76" s="120"/>
      <c r="E76" s="120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0"/>
    </row>
    <row r="77" spans="1:45" s="113" customFormat="1" x14ac:dyDescent="0.25">
      <c r="A77" s="120"/>
      <c r="B77" s="131"/>
      <c r="C77" s="119"/>
      <c r="D77" s="120"/>
      <c r="E77" s="120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0"/>
    </row>
    <row r="78" spans="1:45" s="113" customFormat="1" x14ac:dyDescent="0.25">
      <c r="A78" s="120"/>
      <c r="B78" s="117"/>
      <c r="C78" s="119"/>
      <c r="D78" s="120"/>
      <c r="E78" s="120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0"/>
    </row>
    <row r="79" spans="1:45" s="113" customFormat="1" x14ac:dyDescent="0.25">
      <c r="A79" s="120"/>
      <c r="B79" s="120"/>
      <c r="C79" s="119"/>
      <c r="D79" s="120"/>
      <c r="E79" s="120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0"/>
    </row>
    <row r="80" spans="1:45" s="113" customFormat="1" x14ac:dyDescent="0.25">
      <c r="A80" s="120"/>
      <c r="B80" s="117"/>
      <c r="C80" s="119"/>
      <c r="D80" s="120"/>
      <c r="E80" s="120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0"/>
    </row>
    <row r="81" spans="1:45" s="113" customFormat="1" x14ac:dyDescent="0.25">
      <c r="A81" s="120"/>
      <c r="B81" s="120"/>
      <c r="C81" s="119"/>
      <c r="D81" s="120"/>
      <c r="E81" s="120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0"/>
    </row>
    <row r="82" spans="1:45" s="113" customFormat="1" x14ac:dyDescent="0.25">
      <c r="A82" s="114"/>
      <c r="B82" s="120"/>
      <c r="C82" s="119"/>
      <c r="D82" s="120"/>
      <c r="E82" s="120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0"/>
    </row>
    <row r="83" spans="1:45" s="113" customFormat="1" x14ac:dyDescent="0.25">
      <c r="A83" s="120"/>
      <c r="B83" s="120"/>
      <c r="C83" s="119"/>
      <c r="D83" s="120"/>
      <c r="E83" s="120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0"/>
    </row>
    <row r="84" spans="1:45" s="113" customFormat="1" x14ac:dyDescent="0.25">
      <c r="A84" s="120"/>
      <c r="B84" s="120"/>
      <c r="C84" s="119"/>
      <c r="D84" s="120"/>
      <c r="E84" s="120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0"/>
    </row>
    <row r="85" spans="1:45" s="113" customFormat="1" x14ac:dyDescent="0.25">
      <c r="A85" s="120"/>
      <c r="B85" s="120"/>
      <c r="C85" s="119"/>
      <c r="D85" s="120"/>
      <c r="E85" s="120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0"/>
    </row>
    <row r="86" spans="1:45" s="113" customFormat="1" x14ac:dyDescent="0.25">
      <c r="A86" s="120"/>
      <c r="B86" s="120"/>
      <c r="C86" s="119"/>
      <c r="D86" s="120"/>
      <c r="E86" s="120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0"/>
    </row>
    <row r="87" spans="1:45" s="113" customFormat="1" x14ac:dyDescent="0.25">
      <c r="A87" s="120"/>
      <c r="B87" s="120"/>
      <c r="C87" s="119"/>
      <c r="D87" s="120"/>
      <c r="E87" s="120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0"/>
    </row>
    <row r="88" spans="1:45" s="113" customFormat="1" x14ac:dyDescent="0.25">
      <c r="A88" s="114"/>
      <c r="B88" s="120"/>
      <c r="C88" s="119"/>
      <c r="D88" s="120"/>
      <c r="E88" s="120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0"/>
    </row>
    <row r="89" spans="1:45" s="113" customFormat="1" x14ac:dyDescent="0.25">
      <c r="A89" s="120"/>
      <c r="B89" s="120"/>
      <c r="C89" s="119"/>
      <c r="D89" s="120"/>
      <c r="E89" s="120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0"/>
    </row>
    <row r="90" spans="1:45" s="113" customFormat="1" x14ac:dyDescent="0.25">
      <c r="A90" s="120"/>
      <c r="B90" s="120"/>
      <c r="C90" s="119"/>
      <c r="D90" s="120"/>
      <c r="E90" s="120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0"/>
    </row>
    <row r="91" spans="1:45" s="113" customFormat="1" x14ac:dyDescent="0.25">
      <c r="A91" s="120"/>
      <c r="B91" s="120"/>
      <c r="C91" s="119"/>
      <c r="D91" s="120"/>
      <c r="E91" s="120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0"/>
    </row>
    <row r="92" spans="1:45" s="113" customFormat="1" x14ac:dyDescent="0.25">
      <c r="A92" s="120"/>
      <c r="B92" s="120"/>
      <c r="C92" s="119"/>
      <c r="D92" s="120"/>
      <c r="E92" s="120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0"/>
    </row>
    <row r="93" spans="1:45" s="113" customFormat="1" x14ac:dyDescent="0.25">
      <c r="A93" s="120"/>
      <c r="B93" s="120"/>
      <c r="C93" s="119"/>
      <c r="D93" s="120"/>
      <c r="E93" s="120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0"/>
    </row>
    <row r="94" spans="1:45" s="113" customFormat="1" x14ac:dyDescent="0.25">
      <c r="A94" s="120"/>
      <c r="B94" s="114"/>
      <c r="C94" s="115"/>
      <c r="D94" s="114"/>
      <c r="E94" s="114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20"/>
    </row>
    <row r="95" spans="1:45" s="113" customFormat="1" x14ac:dyDescent="0.25">
      <c r="A95" s="120"/>
      <c r="B95" s="118"/>
      <c r="C95" s="115"/>
      <c r="D95" s="114"/>
      <c r="E95" s="114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20"/>
    </row>
    <row r="96" spans="1:45" s="113" customFormat="1" x14ac:dyDescent="0.25">
      <c r="A96" s="118"/>
      <c r="B96" s="117"/>
      <c r="C96" s="119"/>
      <c r="D96" s="134"/>
      <c r="E96" s="120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0"/>
    </row>
    <row r="97" spans="1:45" s="113" customFormat="1" x14ac:dyDescent="0.25">
      <c r="A97" s="120"/>
      <c r="B97" s="114"/>
      <c r="C97" s="115"/>
      <c r="D97" s="114"/>
      <c r="E97" s="114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20"/>
    </row>
    <row r="98" spans="1:45" s="113" customFormat="1" x14ac:dyDescent="0.25">
      <c r="A98" s="120"/>
      <c r="B98" s="120"/>
      <c r="C98" s="115"/>
      <c r="D98" s="121"/>
      <c r="E98" s="114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0"/>
    </row>
    <row r="99" spans="1:45" s="113" customFormat="1" x14ac:dyDescent="0.25">
      <c r="A99" s="120"/>
      <c r="B99" s="120"/>
      <c r="C99" s="115"/>
      <c r="D99" s="134"/>
      <c r="E99" s="114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0"/>
    </row>
    <row r="100" spans="1:45" s="113" customFormat="1" x14ac:dyDescent="0.25">
      <c r="A100" s="120"/>
      <c r="B100" s="120"/>
      <c r="C100" s="115"/>
      <c r="D100" s="120"/>
      <c r="E100" s="121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0"/>
    </row>
    <row r="101" spans="1:45" s="113" customFormat="1" x14ac:dyDescent="0.25">
      <c r="A101" s="120"/>
      <c r="B101" s="120"/>
      <c r="C101" s="115"/>
      <c r="D101" s="114"/>
      <c r="E101" s="114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20"/>
    </row>
    <row r="102" spans="1:45" s="113" customFormat="1" x14ac:dyDescent="0.25">
      <c r="A102" s="120"/>
      <c r="B102" s="120"/>
      <c r="C102" s="115"/>
      <c r="D102" s="132"/>
      <c r="E102" s="13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0"/>
    </row>
    <row r="103" spans="1:45" s="113" customFormat="1" x14ac:dyDescent="0.25">
      <c r="A103" s="120"/>
      <c r="B103" s="114"/>
      <c r="C103" s="115"/>
      <c r="D103" s="114"/>
      <c r="E103" s="114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20"/>
    </row>
    <row r="104" spans="1:45" s="113" customFormat="1" x14ac:dyDescent="0.25">
      <c r="A104" s="120"/>
      <c r="B104" s="120"/>
      <c r="C104" s="119"/>
      <c r="D104" s="121"/>
      <c r="E104" s="121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0"/>
    </row>
    <row r="105" spans="1:45" s="113" customFormat="1" x14ac:dyDescent="0.25">
      <c r="A105" s="120"/>
      <c r="B105" s="114"/>
      <c r="C105" s="115"/>
      <c r="D105" s="114"/>
      <c r="E105" s="114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20"/>
    </row>
    <row r="106" spans="1:45" s="113" customFormat="1" x14ac:dyDescent="0.25">
      <c r="A106" s="120"/>
      <c r="B106" s="120"/>
      <c r="C106" s="119"/>
      <c r="D106" s="120"/>
      <c r="E106" s="120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</row>
    <row r="107" spans="1:45" s="113" customFormat="1" x14ac:dyDescent="0.25">
      <c r="A107" s="114"/>
      <c r="B107" s="120"/>
      <c r="C107" s="115"/>
      <c r="D107" s="120"/>
      <c r="E107" s="120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</row>
    <row r="108" spans="1:45" s="113" customFormat="1" x14ac:dyDescent="0.25">
      <c r="A108" s="120"/>
      <c r="B108" s="120"/>
      <c r="C108" s="119"/>
      <c r="D108" s="120"/>
      <c r="E108" s="120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0"/>
    </row>
    <row r="109" spans="1:45" s="113" customFormat="1" x14ac:dyDescent="0.25">
      <c r="A109" s="120"/>
      <c r="B109" s="120"/>
      <c r="C109" s="119"/>
      <c r="D109" s="122"/>
      <c r="E109" s="120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0"/>
    </row>
    <row r="110" spans="1:45" s="113" customFormat="1" x14ac:dyDescent="0.25">
      <c r="A110" s="120"/>
      <c r="B110" s="120"/>
      <c r="C110" s="119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0"/>
    </row>
    <row r="111" spans="1:45" s="113" customFormat="1" x14ac:dyDescent="0.25">
      <c r="A111" s="120"/>
      <c r="B111" s="120"/>
      <c r="C111" s="119"/>
      <c r="D111" s="120"/>
      <c r="E111" s="120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0"/>
    </row>
    <row r="112" spans="1:45" s="113" customFormat="1" x14ac:dyDescent="0.25">
      <c r="A112" s="120"/>
      <c r="B112" s="114"/>
      <c r="C112" s="115"/>
      <c r="D112" s="114"/>
      <c r="E112" s="114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20"/>
    </row>
    <row r="113" spans="1:45" s="113" customFormat="1" x14ac:dyDescent="0.2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</row>
    <row r="114" spans="1:45" s="113" customFormat="1" x14ac:dyDescent="0.25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</row>
    <row r="115" spans="1:45" s="113" customFormat="1" x14ac:dyDescent="0.25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</row>
    <row r="116" spans="1:45" s="113" customFormat="1" x14ac:dyDescent="0.25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</row>
    <row r="117" spans="1:45" x14ac:dyDescent="0.25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</row>
    <row r="118" spans="1:45" x14ac:dyDescent="0.25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</row>
    <row r="119" spans="1:45" x14ac:dyDescent="0.25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</row>
    <row r="120" spans="1:45" x14ac:dyDescent="0.25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</row>
    <row r="121" spans="1:45" x14ac:dyDescent="0.25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</row>
    <row r="122" spans="1:45" x14ac:dyDescent="0.25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</row>
    <row r="123" spans="1:45" x14ac:dyDescent="0.25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</row>
    <row r="124" spans="1:45" x14ac:dyDescent="0.2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</row>
    <row r="125" spans="1:45" x14ac:dyDescent="0.25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</row>
    <row r="126" spans="1:45" x14ac:dyDescent="0.25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</row>
    <row r="127" spans="1:45" x14ac:dyDescent="0.25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</row>
    <row r="128" spans="1:45" x14ac:dyDescent="0.25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</row>
    <row r="129" spans="1:45" x14ac:dyDescent="0.25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</row>
    <row r="130" spans="1:45" x14ac:dyDescent="0.25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</row>
    <row r="131" spans="1:45" x14ac:dyDescent="0.25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</row>
    <row r="132" spans="1:45" x14ac:dyDescent="0.25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</row>
    <row r="133" spans="1:45" x14ac:dyDescent="0.2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</row>
    <row r="134" spans="1:45" x14ac:dyDescent="0.25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</row>
    <row r="135" spans="1:45" x14ac:dyDescent="0.25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</row>
    <row r="136" spans="1:45" x14ac:dyDescent="0.25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</row>
    <row r="137" spans="1:45" x14ac:dyDescent="0.25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</row>
    <row r="138" spans="1:45" x14ac:dyDescent="0.25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</row>
    <row r="139" spans="1:45" x14ac:dyDescent="0.25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</row>
    <row r="140" spans="1:45" x14ac:dyDescent="0.25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</row>
    <row r="141" spans="1:45" x14ac:dyDescent="0.25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</row>
    <row r="142" spans="1:45" x14ac:dyDescent="0.25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</row>
    <row r="143" spans="1:45" x14ac:dyDescent="0.25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</row>
    <row r="144" spans="1:45" x14ac:dyDescent="0.25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</row>
    <row r="145" spans="1:45" x14ac:dyDescent="0.25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</row>
    <row r="146" spans="1:45" x14ac:dyDescent="0.25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</row>
    <row r="147" spans="1:45" x14ac:dyDescent="0.25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</row>
    <row r="148" spans="1:45" x14ac:dyDescent="0.25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</row>
    <row r="149" spans="1:45" x14ac:dyDescent="0.25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</row>
    <row r="150" spans="1:45" x14ac:dyDescent="0.25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</row>
    <row r="151" spans="1:45" x14ac:dyDescent="0.25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</row>
    <row r="152" spans="1:45" x14ac:dyDescent="0.25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</row>
    <row r="153" spans="1:45" x14ac:dyDescent="0.25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</row>
    <row r="154" spans="1:45" x14ac:dyDescent="0.25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</row>
    <row r="155" spans="1:45" x14ac:dyDescent="0.25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</row>
    <row r="156" spans="1:45" x14ac:dyDescent="0.25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</row>
    <row r="157" spans="1:45" x14ac:dyDescent="0.25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</row>
    <row r="158" spans="1:45" x14ac:dyDescent="0.25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</row>
    <row r="159" spans="1:45" x14ac:dyDescent="0.25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</row>
    <row r="160" spans="1:45" x14ac:dyDescent="0.25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</row>
    <row r="161" spans="1:45" x14ac:dyDescent="0.25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</row>
    <row r="162" spans="1:45" x14ac:dyDescent="0.25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</row>
    <row r="163" spans="1:45" x14ac:dyDescent="0.25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</row>
    <row r="164" spans="1:45" x14ac:dyDescent="0.25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</row>
    <row r="165" spans="1:45" x14ac:dyDescent="0.25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</row>
    <row r="166" spans="1:45" x14ac:dyDescent="0.25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</row>
    <row r="167" spans="1:45" x14ac:dyDescent="0.25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</row>
    <row r="168" spans="1:45" x14ac:dyDescent="0.25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</row>
    <row r="169" spans="1:45" x14ac:dyDescent="0.25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</row>
    <row r="170" spans="1:45" x14ac:dyDescent="0.25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</row>
    <row r="171" spans="1:45" x14ac:dyDescent="0.25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</row>
    <row r="172" spans="1:45" x14ac:dyDescent="0.25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</row>
    <row r="173" spans="1:45" x14ac:dyDescent="0.25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</row>
    <row r="174" spans="1:45" x14ac:dyDescent="0.25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</row>
    <row r="175" spans="1:45" x14ac:dyDescent="0.25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</row>
    <row r="176" spans="1:45" x14ac:dyDescent="0.25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</row>
    <row r="177" spans="1:45" x14ac:dyDescent="0.25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</row>
    <row r="178" spans="1:45" x14ac:dyDescent="0.25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</row>
    <row r="179" spans="1:45" x14ac:dyDescent="0.25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</row>
    <row r="180" spans="1:45" x14ac:dyDescent="0.25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</row>
    <row r="181" spans="1:45" x14ac:dyDescent="0.25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</row>
    <row r="182" spans="1:45" x14ac:dyDescent="0.25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</row>
    <row r="183" spans="1:45" x14ac:dyDescent="0.25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</row>
    <row r="184" spans="1:45" x14ac:dyDescent="0.25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</row>
    <row r="185" spans="1:45" x14ac:dyDescent="0.25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</row>
    <row r="186" spans="1:45" x14ac:dyDescent="0.25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</row>
    <row r="187" spans="1:45" x14ac:dyDescent="0.25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</row>
    <row r="188" spans="1:45" x14ac:dyDescent="0.25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</row>
    <row r="189" spans="1:45" x14ac:dyDescent="0.25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</row>
    <row r="190" spans="1:45" x14ac:dyDescent="0.25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</row>
    <row r="191" spans="1:45" x14ac:dyDescent="0.25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</row>
    <row r="192" spans="1:45" x14ac:dyDescent="0.25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</row>
    <row r="193" spans="1:45" x14ac:dyDescent="0.25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</row>
    <row r="194" spans="1:45" x14ac:dyDescent="0.25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</row>
    <row r="195" spans="1:45" x14ac:dyDescent="0.25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</row>
    <row r="196" spans="1:45" x14ac:dyDescent="0.25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</row>
    <row r="197" spans="1:45" x14ac:dyDescent="0.25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</row>
  </sheetData>
  <sheetProtection password="CC58" sheet="1" insertRows="0"/>
  <conditionalFormatting sqref="F14:AR25 F1:AR9">
    <cfRule type="expression" dxfId="1" priority="3">
      <formula>F$3=0</formula>
    </cfRule>
  </conditionalFormatting>
  <conditionalFormatting sqref="F10:AR13">
    <cfRule type="expression" dxfId="0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865a0a-337e-472f-ac13-727acfb9be86">
      <Terms xmlns="http://schemas.microsoft.com/office/infopath/2007/PartnerControls"/>
    </lcf76f155ced4ddcb4097134ff3c332f>
    <TaxCatchAll xmlns="283a937d-ce64-42aa-9f0a-cf322f0538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D908FD8C8D5449594C6414C4E5FAE" ma:contentTypeVersion="16" ma:contentTypeDescription="Create a new document." ma:contentTypeScope="" ma:versionID="4baa43bb7cefccc1a27a4c81e54708a8">
  <xsd:schema xmlns:xsd="http://www.w3.org/2001/XMLSchema" xmlns:xs="http://www.w3.org/2001/XMLSchema" xmlns:p="http://schemas.microsoft.com/office/2006/metadata/properties" xmlns:ns2="e2865a0a-337e-472f-ac13-727acfb9be86" xmlns:ns3="283a937d-ce64-42aa-9f0a-cf322f05385e" targetNamespace="http://schemas.microsoft.com/office/2006/metadata/properties" ma:root="true" ma:fieldsID="839caae02831bab20c96caaee16230d7" ns2:_="" ns3:_="">
    <xsd:import namespace="e2865a0a-337e-472f-ac13-727acfb9be86"/>
    <xsd:import namespace="283a937d-ce64-42aa-9f0a-cf322f053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a0a-337e-472f-ac13-727acfb9b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6bd319-fc87-46e6-bfd4-94ca674375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a937d-ce64-42aa-9f0a-cf322f053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8ad833-0f94-406b-9115-5d4d9eb66df3}" ma:internalName="TaxCatchAll" ma:showField="CatchAllData" ma:web="283a937d-ce64-42aa-9f0a-cf322f053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0D02A-FE45-4161-B4B3-32071956E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7B835-6D09-40B9-82D0-A739BE60F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2865a0a-337e-472f-ac13-727acfb9be86"/>
    <ds:schemaRef ds:uri="http://purl.org/dc/terms/"/>
    <ds:schemaRef ds:uri="http://schemas.openxmlformats.org/package/2006/metadata/core-properties"/>
    <ds:schemaRef ds:uri="283a937d-ce64-42aa-9f0a-cf322f05385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15BC5B-644A-48A6-A24B-084BC81B5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65a0a-337e-472f-ac13-727acfb9be86"/>
    <ds:schemaRef ds:uri="283a937d-ce64-42aa-9f0a-cf322f053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Vstupní údaje</vt:lpstr>
      <vt:lpstr>FinAnalýza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Veronika</dc:creator>
  <cp:lastModifiedBy>Muzik Oldrich</cp:lastModifiedBy>
  <dcterms:created xsi:type="dcterms:W3CDTF">2022-07-01T08:39:35Z</dcterms:created>
  <dcterms:modified xsi:type="dcterms:W3CDTF">2024-04-24T09:18:45Z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0x010100FD9D908FD8C8D5449594C6414C4E5FAE</vt:lpwstr>
  </property>
  <property fmtid="{D5CDD505-2E9C-101B-9397-08002B2CF9AE}" pid="3" name="MediaServiceImageTags">
    <vt:lpwstr/>
  </property>
</Properties>
</file>